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4115" windowHeight="5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K64" i="1"/>
  <c r="M47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22"/>
  <c r="M74"/>
  <c r="M81"/>
  <c r="M8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49"/>
  <c r="L106"/>
  <c r="L77"/>
  <c r="K106"/>
  <c r="L89"/>
  <c r="L70"/>
  <c r="J70"/>
  <c r="J47"/>
  <c r="J77" s="1"/>
  <c r="L47"/>
  <c r="M70" l="1"/>
  <c r="L20"/>
  <c r="L76"/>
  <c r="K36" l="1"/>
  <c r="I20"/>
  <c r="L74" l="1"/>
  <c r="L93" l="1"/>
  <c r="K96" l="1"/>
  <c r="M96" s="1"/>
  <c r="K97"/>
  <c r="M97" s="1"/>
  <c r="K99"/>
  <c r="M99" s="1"/>
  <c r="K101"/>
  <c r="M101" s="1"/>
  <c r="K103"/>
  <c r="M103" s="1"/>
  <c r="K95"/>
  <c r="M95" s="1"/>
  <c r="K50"/>
  <c r="K51"/>
  <c r="K52"/>
  <c r="K53"/>
  <c r="K54"/>
  <c r="K55"/>
  <c r="K56"/>
  <c r="K57"/>
  <c r="K58"/>
  <c r="K59"/>
  <c r="K60"/>
  <c r="K61"/>
  <c r="K62"/>
  <c r="K63"/>
  <c r="K65"/>
  <c r="K66"/>
  <c r="K67"/>
  <c r="K68"/>
  <c r="K69"/>
  <c r="I92"/>
  <c r="K49"/>
  <c r="K23"/>
  <c r="K24"/>
  <c r="K25"/>
  <c r="K26"/>
  <c r="K27"/>
  <c r="K28"/>
  <c r="K29"/>
  <c r="K30"/>
  <c r="K31"/>
  <c r="K32"/>
  <c r="K33"/>
  <c r="K34"/>
  <c r="K35"/>
  <c r="K37"/>
  <c r="K38"/>
  <c r="K39"/>
  <c r="K40"/>
  <c r="K41"/>
  <c r="K42"/>
  <c r="K43"/>
  <c r="K44"/>
  <c r="K45"/>
  <c r="K46"/>
  <c r="K22"/>
  <c r="K7"/>
  <c r="M7" s="1"/>
  <c r="K8"/>
  <c r="M8" s="1"/>
  <c r="K9"/>
  <c r="M9" s="1"/>
  <c r="K10"/>
  <c r="M10" s="1"/>
  <c r="K11"/>
  <c r="M11" s="1"/>
  <c r="K12"/>
  <c r="M12" s="1"/>
  <c r="K13"/>
  <c r="M13" s="1"/>
  <c r="K14"/>
  <c r="M14" s="1"/>
  <c r="K15"/>
  <c r="M15" s="1"/>
  <c r="K16"/>
  <c r="M16" s="1"/>
  <c r="K17"/>
  <c r="M17" s="1"/>
  <c r="K18"/>
  <c r="M18" s="1"/>
  <c r="K19"/>
  <c r="M19" s="1"/>
  <c r="K6"/>
  <c r="M6" s="1"/>
  <c r="K84"/>
  <c r="M84" s="1"/>
  <c r="K85"/>
  <c r="M85" s="1"/>
  <c r="K86"/>
  <c r="M86" s="1"/>
  <c r="K87"/>
  <c r="M87" s="1"/>
  <c r="K88"/>
  <c r="M88" s="1"/>
  <c r="K83"/>
  <c r="M83" s="1"/>
  <c r="K73"/>
  <c r="M73" s="1"/>
  <c r="K72"/>
  <c r="M72" s="1"/>
  <c r="I104"/>
  <c r="K104" s="1"/>
  <c r="M104" s="1"/>
  <c r="I102"/>
  <c r="K102" s="1"/>
  <c r="M102" s="1"/>
  <c r="I100"/>
  <c r="K100" s="1"/>
  <c r="M100" s="1"/>
  <c r="I98"/>
  <c r="K98" s="1"/>
  <c r="M98" s="1"/>
  <c r="I96"/>
  <c r="I89"/>
  <c r="I81"/>
  <c r="I76"/>
  <c r="I74"/>
  <c r="I70"/>
  <c r="I47"/>
  <c r="K91"/>
  <c r="M91" s="1"/>
  <c r="J20"/>
  <c r="K80"/>
  <c r="M80" s="1"/>
  <c r="K79"/>
  <c r="M79" s="1"/>
  <c r="K75"/>
  <c r="M75" s="1"/>
  <c r="M77" l="1"/>
  <c r="M93" s="1"/>
  <c r="M106" s="1"/>
  <c r="I77"/>
  <c r="I93" s="1"/>
  <c r="K70"/>
  <c r="K20"/>
  <c r="M20"/>
  <c r="K92"/>
  <c r="I105"/>
  <c r="K105" s="1"/>
  <c r="M105" s="1"/>
  <c r="M76"/>
  <c r="K76"/>
  <c r="K47"/>
  <c r="K89"/>
  <c r="M92"/>
  <c r="K74"/>
  <c r="K81"/>
  <c r="I106" l="1"/>
  <c r="K77"/>
  <c r="K93" s="1"/>
  <c r="N94" s="1"/>
</calcChain>
</file>

<file path=xl/sharedStrings.xml><?xml version="1.0" encoding="utf-8"?>
<sst xmlns="http://schemas.openxmlformats.org/spreadsheetml/2006/main" count="150" uniqueCount="116">
  <si>
    <t>MODIFICACION</t>
  </si>
  <si>
    <t>PRESUPUESTO</t>
  </si>
  <si>
    <t xml:space="preserve">MODIFICACION </t>
  </si>
  <si>
    <t xml:space="preserve">TOTAL </t>
  </si>
  <si>
    <t>POR MES</t>
  </si>
  <si>
    <t>PRESUP.</t>
  </si>
  <si>
    <t>VIG. Y PRES.</t>
  </si>
  <si>
    <t>Sueldo para Cargos Fijos</t>
  </si>
  <si>
    <t>x</t>
  </si>
  <si>
    <t>Sueldo Pers. en tram. Pensión</t>
  </si>
  <si>
    <t>Sueldo Pers. Contrat. y/o Igualado</t>
  </si>
  <si>
    <t>Compensación Personal Seg.</t>
  </si>
  <si>
    <t>X</t>
  </si>
  <si>
    <t>Bonos por desempeño</t>
  </si>
  <si>
    <t>(Honorarios)</t>
  </si>
  <si>
    <t>Dietas en el País</t>
  </si>
  <si>
    <t>Regalia pascual</t>
  </si>
  <si>
    <t>Gratificaciones y bonificaciones</t>
  </si>
  <si>
    <t>Bonos vacacionales</t>
  </si>
  <si>
    <t>Constribucion al Seguro de Salud</t>
  </si>
  <si>
    <t>Contribuciones al Seguro de Pens.</t>
  </si>
  <si>
    <t>constribucion a la seguridad Social</t>
  </si>
  <si>
    <t>2</t>
  </si>
  <si>
    <t>Servicios Telefonicos largas dist.</t>
  </si>
  <si>
    <t>Telefonos Local</t>
  </si>
  <si>
    <t>Servicios de internet</t>
  </si>
  <si>
    <t>Labanderia,Limpiesa e Higiene</t>
  </si>
  <si>
    <t>Residuos Solidos (Basura)</t>
  </si>
  <si>
    <t>Publicidad y Propaganda</t>
  </si>
  <si>
    <t>Impresion y Encuadernacion</t>
  </si>
  <si>
    <t>Viaticos dentro del País</t>
  </si>
  <si>
    <t>Viaticos fuera del País</t>
  </si>
  <si>
    <t>Pasajes</t>
  </si>
  <si>
    <t>Peaje</t>
  </si>
  <si>
    <t>Edificios y Locales</t>
  </si>
  <si>
    <t>Equipo de transporte</t>
  </si>
  <si>
    <t>Otros alquileres</t>
  </si>
  <si>
    <t>Seguro de Bienes Uinmuebles</t>
  </si>
  <si>
    <t>Seguro de bienes muebles</t>
  </si>
  <si>
    <t>Obras Menores</t>
  </si>
  <si>
    <t>Maquinarias y Equipos</t>
  </si>
  <si>
    <t>Comision y gastos bancarios</t>
  </si>
  <si>
    <t>Servicios Técnicos y Prof.</t>
  </si>
  <si>
    <t>Impuestos, derechos y tasa</t>
  </si>
  <si>
    <t>Otros serv. No personales</t>
  </si>
  <si>
    <t>3</t>
  </si>
  <si>
    <t>Materiales y Suministros</t>
  </si>
  <si>
    <t>Alimentos y Bebidas para Pers.</t>
  </si>
  <si>
    <t>Productos agroforestales</t>
  </si>
  <si>
    <t>Textile y vestuario</t>
  </si>
  <si>
    <t>Prenda de vestir</t>
  </si>
  <si>
    <t>Papel de escritorio</t>
  </si>
  <si>
    <t>Producto de Papel y Carton</t>
  </si>
  <si>
    <t>Productos de artes graficas</t>
  </si>
  <si>
    <t>Productos y papel, carton impresos</t>
  </si>
  <si>
    <t>Combustibles y Lubricantes</t>
  </si>
  <si>
    <t>Productos Quimicos y Conexos</t>
  </si>
  <si>
    <t>Llantas y neumaticos</t>
  </si>
  <si>
    <t>Articulos de caucho</t>
  </si>
  <si>
    <t>Articulos de plastico</t>
  </si>
  <si>
    <t>Productos de cemento y asbesto</t>
  </si>
  <si>
    <t>Productos de cuero, caucho y plastico</t>
  </si>
  <si>
    <t>Productos Electricos</t>
  </si>
  <si>
    <t>Materiales de informatica</t>
  </si>
  <si>
    <t>Utiles Diversos</t>
  </si>
  <si>
    <t>4</t>
  </si>
  <si>
    <t>Transferencias Corrientes</t>
  </si>
  <si>
    <t>Ayudas y donaciones a personas</t>
  </si>
  <si>
    <t>Becas</t>
  </si>
  <si>
    <t>Equipo de informatica</t>
  </si>
  <si>
    <t>PROYECTOS DEL FONDO 100 OR. FIN. 100</t>
  </si>
  <si>
    <t>Edificaciones</t>
  </si>
  <si>
    <t>TOTAL PROYECTOS ORG. 100</t>
  </si>
  <si>
    <t>TRANSFERENCIAS Y OTROS ORGANISMO FINANCIADORES</t>
  </si>
  <si>
    <t>Pensiones y jubilaciones</t>
  </si>
  <si>
    <t>Transf. Corrient. Sin fines de Lucro</t>
  </si>
  <si>
    <t>Consejo Nacional de Estancias Infantiles</t>
  </si>
  <si>
    <t>Infotep (Instituto de Formacion tecnico Prof.)</t>
  </si>
  <si>
    <t>Consejo Nacional de la Seguridad social</t>
  </si>
  <si>
    <t>Caja de Pensiones y Jubil.</t>
  </si>
  <si>
    <t xml:space="preserve"> FONDO 0100, ORG. 101 PROG. 11</t>
  </si>
  <si>
    <t>LIC. DABELVA PEREZ</t>
  </si>
  <si>
    <t>ENC. DE LA DIV. EJEC. PRESUPUESTARIA</t>
  </si>
  <si>
    <t xml:space="preserve">APROBADO </t>
  </si>
  <si>
    <t>Compensacion horas extraordinaria</t>
  </si>
  <si>
    <t>5 = (4-3)</t>
  </si>
  <si>
    <t>TOTAL PRESUPUESTO DE LA SET.</t>
  </si>
  <si>
    <t>Electricidad</t>
  </si>
  <si>
    <t>Productos de vidrio</t>
  </si>
  <si>
    <t>FONDO 0800 ORG. FIN. 300</t>
  </si>
  <si>
    <t>FONDO 0800 ORG. FIN. 301</t>
  </si>
  <si>
    <t>FONDO 0900 ORG. FIN. 206</t>
  </si>
  <si>
    <t>FONDO 5010 ORG. FIN. 004 PROY. 01</t>
  </si>
  <si>
    <t>FONDO 5010 ORG. FIN. 004 PROY. 02</t>
  </si>
  <si>
    <t>EDIFICACIONES</t>
  </si>
  <si>
    <t>NOMBRE</t>
  </si>
  <si>
    <t>DE LAS CUENTAS</t>
  </si>
  <si>
    <t>SERVICIOS PERSONALES</t>
  </si>
  <si>
    <t>SUB-</t>
  </si>
  <si>
    <t>CUENTA</t>
  </si>
  <si>
    <t>OBJ. 1</t>
  </si>
  <si>
    <t>SERVICIOS NO PERSONALES</t>
  </si>
  <si>
    <t>SUB-TOTAL  OBJETO 1</t>
  </si>
  <si>
    <t>SUB-TOTAL OBJETO 2</t>
  </si>
  <si>
    <t>MATERIALES Y SUMINISTROS</t>
  </si>
  <si>
    <t>SUB-TOTAL OBJETO 3</t>
  </si>
  <si>
    <t>MAQUINMNARIAS Y EQUIPO</t>
  </si>
  <si>
    <t>SUB-TOTAL OBJETO 4</t>
  </si>
  <si>
    <t xml:space="preserve">VIGENTE AL 31 </t>
  </si>
  <si>
    <t>3=(1+2)</t>
  </si>
  <si>
    <t>EJECUTADO</t>
  </si>
  <si>
    <t>REVISADO POR:</t>
  </si>
  <si>
    <t>Alquiler maquinaria y equipo de oficina</t>
  </si>
  <si>
    <t>APROBADO AL 31 DE MAYO 2013</t>
  </si>
  <si>
    <t>Productos metalicos</t>
  </si>
  <si>
    <t>Servicios de Agua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</si>
</sst>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9"/>
      <name val="Courier New"/>
      <family val="3"/>
    </font>
    <font>
      <sz val="9"/>
      <name val="Courier New"/>
      <family val="3"/>
    </font>
    <font>
      <i/>
      <sz val="9"/>
      <name val="Courier New"/>
      <family val="3"/>
    </font>
    <font>
      <sz val="11"/>
      <name val="Calibri"/>
      <family val="2"/>
    </font>
    <font>
      <b/>
      <u/>
      <sz val="11"/>
      <name val="Calibri"/>
      <family val="2"/>
    </font>
    <font>
      <sz val="10"/>
      <name val="Courier New"/>
      <family val="3"/>
    </font>
    <font>
      <b/>
      <sz val="10"/>
      <name val="Courier New"/>
      <family val="3"/>
    </font>
    <font>
      <b/>
      <sz val="11"/>
      <name val="Courier New"/>
      <family val="3"/>
    </font>
    <font>
      <sz val="11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/>
    <xf numFmtId="0" fontId="4" fillId="2" borderId="0" xfId="1" applyNumberFormat="1" applyFont="1" applyFill="1" applyBorder="1" applyAlignment="1">
      <alignment horizontal="center"/>
    </xf>
    <xf numFmtId="4" fontId="4" fillId="2" borderId="0" xfId="1" applyNumberFormat="1" applyFont="1" applyFill="1" applyBorder="1" applyAlignment="1">
      <alignment horizontal="center"/>
    </xf>
    <xf numFmtId="4" fontId="4" fillId="2" borderId="0" xfId="1" applyNumberFormat="1" applyFont="1" applyFill="1" applyBorder="1"/>
    <xf numFmtId="0" fontId="5" fillId="0" borderId="0" xfId="1" quotePrefix="1" applyFont="1" applyBorder="1" applyAlignment="1">
      <alignment horizontal="right"/>
    </xf>
    <xf numFmtId="0" fontId="5" fillId="0" borderId="0" xfId="1" applyFont="1" applyBorder="1"/>
    <xf numFmtId="4" fontId="5" fillId="0" borderId="0" xfId="1" applyNumberFormat="1" applyFont="1" applyBorder="1"/>
    <xf numFmtId="1" fontId="5" fillId="0" borderId="0" xfId="1" applyNumberFormat="1" applyFont="1" applyBorder="1"/>
    <xf numFmtId="4" fontId="5" fillId="4" borderId="0" xfId="1" applyNumberFormat="1" applyFont="1" applyFill="1" applyBorder="1"/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/>
    <xf numFmtId="4" fontId="5" fillId="0" borderId="0" xfId="1" applyNumberFormat="1" applyFont="1" applyFill="1" applyBorder="1"/>
    <xf numFmtId="0" fontId="5" fillId="2" borderId="0" xfId="1" applyFont="1" applyFill="1" applyBorder="1"/>
    <xf numFmtId="1" fontId="4" fillId="2" borderId="0" xfId="1" applyNumberFormat="1" applyFont="1" applyFill="1" applyBorder="1"/>
    <xf numFmtId="4" fontId="4" fillId="5" borderId="0" xfId="1" applyNumberFormat="1" applyFont="1" applyFill="1" applyBorder="1"/>
    <xf numFmtId="0" fontId="5" fillId="2" borderId="0" xfId="1" quotePrefix="1" applyFont="1" applyFill="1" applyBorder="1"/>
    <xf numFmtId="4" fontId="5" fillId="4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 applyAlignment="1">
      <alignment horizontal="right"/>
    </xf>
    <xf numFmtId="0" fontId="4" fillId="2" borderId="0" xfId="1" quotePrefix="1" applyFont="1" applyFill="1" applyBorder="1"/>
    <xf numFmtId="0" fontId="5" fillId="3" borderId="0" xfId="1" quotePrefix="1" applyFont="1" applyFill="1" applyBorder="1" applyAlignment="1">
      <alignment horizontal="right"/>
    </xf>
    <xf numFmtId="0" fontId="5" fillId="3" borderId="0" xfId="1" applyFont="1" applyFill="1" applyBorder="1"/>
    <xf numFmtId="1" fontId="5" fillId="4" borderId="0" xfId="1" applyNumberFormat="1" applyFont="1" applyFill="1" applyBorder="1"/>
    <xf numFmtId="0" fontId="5" fillId="4" borderId="0" xfId="1" applyFont="1" applyFill="1" applyBorder="1"/>
    <xf numFmtId="4" fontId="5" fillId="2" borderId="0" xfId="1" applyNumberFormat="1" applyFont="1" applyFill="1" applyBorder="1"/>
    <xf numFmtId="4" fontId="5" fillId="2" borderId="0" xfId="2" applyNumberFormat="1" applyFont="1" applyFill="1" applyBorder="1"/>
    <xf numFmtId="4" fontId="5" fillId="5" borderId="0" xfId="1" applyNumberFormat="1" applyFont="1" applyFill="1" applyBorder="1"/>
    <xf numFmtId="0" fontId="5" fillId="3" borderId="0" xfId="1" quotePrefix="1" applyFont="1" applyFill="1" applyBorder="1"/>
    <xf numFmtId="0" fontId="5" fillId="2" borderId="0" xfId="1" applyFont="1" applyFill="1" applyBorder="1" applyAlignment="1">
      <alignment horizontal="left"/>
    </xf>
    <xf numFmtId="0" fontId="4" fillId="2" borderId="0" xfId="1" applyFont="1" applyFill="1" applyBorder="1" applyAlignment="1">
      <alignment horizontal="left" wrapText="1"/>
    </xf>
    <xf numFmtId="4" fontId="5" fillId="2" borderId="0" xfId="1" applyNumberFormat="1" applyFont="1" applyFill="1" applyBorder="1" applyAlignment="1">
      <alignment wrapText="1"/>
    </xf>
    <xf numFmtId="1" fontId="5" fillId="2" borderId="0" xfId="1" applyNumberFormat="1" applyFont="1" applyFill="1" applyBorder="1" applyAlignment="1">
      <alignment wrapText="1"/>
    </xf>
    <xf numFmtId="0" fontId="5" fillId="4" borderId="0" xfId="1" applyFont="1" applyFill="1" applyBorder="1" applyAlignment="1">
      <alignment horizontal="right"/>
    </xf>
    <xf numFmtId="0" fontId="5" fillId="2" borderId="0" xfId="1" applyFont="1" applyFill="1" applyBorder="1" applyAlignment="1">
      <alignment horizontal="right"/>
    </xf>
    <xf numFmtId="1" fontId="5" fillId="2" borderId="0" xfId="1" applyNumberFormat="1" applyFont="1" applyFill="1" applyBorder="1"/>
    <xf numFmtId="0" fontId="4" fillId="2" borderId="0" xfId="1" applyFont="1" applyFill="1" applyBorder="1" applyAlignment="1">
      <alignment wrapText="1"/>
    </xf>
    <xf numFmtId="0" fontId="5" fillId="4" borderId="0" xfId="1" quotePrefix="1" applyFont="1" applyFill="1" applyBorder="1" applyAlignment="1">
      <alignment horizontal="right"/>
    </xf>
    <xf numFmtId="0" fontId="5" fillId="5" borderId="0" xfId="1" applyFont="1" applyFill="1" applyBorder="1"/>
    <xf numFmtId="0" fontId="4" fillId="5" borderId="0" xfId="1" applyFont="1" applyFill="1" applyBorder="1"/>
    <xf numFmtId="0" fontId="4" fillId="2" borderId="0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center"/>
    </xf>
    <xf numFmtId="4" fontId="5" fillId="2" borderId="0" xfId="1" applyNumberFormat="1" applyFont="1" applyFill="1" applyBorder="1" applyAlignment="1">
      <alignment horizontal="center"/>
    </xf>
    <xf numFmtId="4" fontId="6" fillId="3" borderId="0" xfId="1" applyNumberFormat="1" applyFont="1" applyFill="1" applyBorder="1"/>
    <xf numFmtId="0" fontId="5" fillId="2" borderId="0" xfId="1" quotePrefix="1" applyFont="1" applyFill="1" applyBorder="1" applyAlignment="1">
      <alignment horizontal="right"/>
    </xf>
    <xf numFmtId="0" fontId="5" fillId="5" borderId="0" xfId="1" quotePrefix="1" applyFont="1" applyFill="1" applyBorder="1" applyAlignment="1">
      <alignment horizontal="right"/>
    </xf>
    <xf numFmtId="0" fontId="2" fillId="0" borderId="0" xfId="1" applyFont="1" applyBorder="1"/>
    <xf numFmtId="0" fontId="3" fillId="0" borderId="0" xfId="1" applyFont="1" applyBorder="1"/>
    <xf numFmtId="0" fontId="7" fillId="0" borderId="0" xfId="1" applyFont="1" applyBorder="1"/>
    <xf numFmtId="0" fontId="8" fillId="0" borderId="0" xfId="1" applyFont="1" applyBorder="1"/>
    <xf numFmtId="1" fontId="4" fillId="2" borderId="0" xfId="1" applyNumberFormat="1" applyFont="1" applyFill="1" applyBorder="1" applyAlignment="1">
      <alignment horizontal="center"/>
    </xf>
    <xf numFmtId="0" fontId="9" fillId="0" borderId="0" xfId="1" applyFont="1"/>
    <xf numFmtId="4" fontId="9" fillId="5" borderId="0" xfId="1" applyNumberFormat="1" applyFont="1" applyFill="1" applyBorder="1"/>
    <xf numFmtId="1" fontId="9" fillId="0" borderId="0" xfId="1" applyNumberFormat="1" applyFont="1" applyBorder="1"/>
    <xf numFmtId="4" fontId="9" fillId="0" borderId="0" xfId="1" applyNumberFormat="1" applyFont="1" applyBorder="1"/>
    <xf numFmtId="1" fontId="10" fillId="5" borderId="0" xfId="1" applyNumberFormat="1" applyFont="1" applyFill="1" applyBorder="1"/>
    <xf numFmtId="4" fontId="10" fillId="5" borderId="0" xfId="1" applyNumberFormat="1" applyFont="1" applyFill="1" applyBorder="1"/>
    <xf numFmtId="1" fontId="9" fillId="5" borderId="0" xfId="1" applyNumberFormat="1" applyFont="1" applyFill="1" applyBorder="1"/>
    <xf numFmtId="0" fontId="9" fillId="0" borderId="0" xfId="1" applyFont="1" applyBorder="1"/>
    <xf numFmtId="0" fontId="11" fillId="0" borderId="0" xfId="1" applyFont="1" applyBorder="1"/>
    <xf numFmtId="0" fontId="12" fillId="0" borderId="0" xfId="1" applyFont="1" applyBorder="1"/>
    <xf numFmtId="4" fontId="11" fillId="0" borderId="0" xfId="1" applyNumberFormat="1" applyFont="1" applyBorder="1"/>
    <xf numFmtId="4" fontId="0" fillId="0" borderId="0" xfId="0" applyNumberFormat="1"/>
  </cellXfs>
  <cellStyles count="4">
    <cellStyle name="Millares 2" xfId="2"/>
    <cellStyle name="Normal" xfId="0" builtinId="0"/>
    <cellStyle name="Normal 2" xfId="1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14"/>
  <sheetViews>
    <sheetView tabSelected="1" view="pageLayout" topLeftCell="B18" workbookViewId="0">
      <selection activeCell="C29" sqref="C29"/>
    </sheetView>
  </sheetViews>
  <sheetFormatPr baseColWidth="10" defaultRowHeight="15"/>
  <cols>
    <col min="1" max="1" width="3" hidden="1" customWidth="1"/>
    <col min="2" max="2" width="6.42578125" customWidth="1"/>
    <col min="3" max="3" width="35" customWidth="1"/>
    <col min="4" max="8" width="11.42578125" hidden="1" customWidth="1"/>
    <col min="9" max="9" width="20" customWidth="1"/>
    <col min="10" max="10" width="15.140625" customWidth="1"/>
    <col min="11" max="11" width="19.140625" customWidth="1"/>
    <col min="12" max="12" width="17.140625" customWidth="1"/>
    <col min="13" max="13" width="17.7109375" customWidth="1"/>
    <col min="14" max="14" width="15.28515625" customWidth="1"/>
  </cols>
  <sheetData>
    <row r="2" spans="2:13">
      <c r="B2" s="51" t="s">
        <v>113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2:13">
      <c r="B3" s="1" t="s">
        <v>98</v>
      </c>
      <c r="C3" s="1" t="s">
        <v>95</v>
      </c>
      <c r="D3" s="1"/>
      <c r="E3" s="1"/>
      <c r="F3" s="1"/>
      <c r="G3" s="1"/>
      <c r="H3" s="1" t="s">
        <v>0</v>
      </c>
      <c r="I3" s="1" t="s">
        <v>1</v>
      </c>
      <c r="J3" s="1" t="s">
        <v>2</v>
      </c>
      <c r="K3" s="1" t="s">
        <v>3</v>
      </c>
      <c r="L3" s="1" t="s">
        <v>1</v>
      </c>
      <c r="M3" s="2" t="s">
        <v>1</v>
      </c>
    </row>
    <row r="4" spans="2:13">
      <c r="B4" s="1" t="s">
        <v>99</v>
      </c>
      <c r="C4" s="1" t="s">
        <v>96</v>
      </c>
      <c r="D4" s="1" t="s">
        <v>0</v>
      </c>
      <c r="E4" s="1" t="s">
        <v>4</v>
      </c>
      <c r="F4" s="1"/>
      <c r="G4" s="1"/>
      <c r="H4" s="1" t="s">
        <v>5</v>
      </c>
      <c r="I4" s="3" t="s">
        <v>83</v>
      </c>
      <c r="J4" s="3" t="s">
        <v>5</v>
      </c>
      <c r="K4" s="3" t="s">
        <v>6</v>
      </c>
      <c r="L4" s="3" t="s">
        <v>110</v>
      </c>
      <c r="M4" s="2" t="s">
        <v>108</v>
      </c>
    </row>
    <row r="5" spans="2:13">
      <c r="B5" s="2" t="s">
        <v>100</v>
      </c>
      <c r="C5" s="2" t="s">
        <v>97</v>
      </c>
      <c r="D5" s="4"/>
      <c r="E5" s="4"/>
      <c r="F5" s="4"/>
      <c r="G5" s="5"/>
      <c r="H5" s="5"/>
      <c r="I5" s="1">
        <v>-1</v>
      </c>
      <c r="J5" s="1">
        <v>-2</v>
      </c>
      <c r="K5" s="1" t="s">
        <v>109</v>
      </c>
      <c r="L5" s="50">
        <v>-4</v>
      </c>
      <c r="M5" s="2" t="s">
        <v>85</v>
      </c>
    </row>
    <row r="6" spans="2:13">
      <c r="B6" s="6">
        <v>111</v>
      </c>
      <c r="C6" s="7" t="s">
        <v>7</v>
      </c>
      <c r="D6" s="8">
        <v>192187629</v>
      </c>
      <c r="E6" s="8">
        <v>9563998.4199999999</v>
      </c>
      <c r="F6" s="8" t="s">
        <v>8</v>
      </c>
      <c r="G6" s="9">
        <v>12</v>
      </c>
      <c r="H6" s="8">
        <v>1407288.5</v>
      </c>
      <c r="I6" s="8">
        <v>222979828.09999999</v>
      </c>
      <c r="J6" s="10"/>
      <c r="K6" s="8">
        <f>+I6+J6</f>
        <v>222979828.09999999</v>
      </c>
      <c r="L6" s="8">
        <v>26032792.100000001</v>
      </c>
      <c r="M6" s="8">
        <f>K6-L6</f>
        <v>196947036</v>
      </c>
    </row>
    <row r="7" spans="2:13">
      <c r="B7" s="6">
        <v>112</v>
      </c>
      <c r="C7" s="7" t="s">
        <v>9</v>
      </c>
      <c r="D7" s="8"/>
      <c r="E7" s="8">
        <v>96083.83</v>
      </c>
      <c r="F7" s="9" t="s">
        <v>8</v>
      </c>
      <c r="G7" s="9">
        <v>12</v>
      </c>
      <c r="H7" s="8"/>
      <c r="I7" s="8">
        <v>8162334</v>
      </c>
      <c r="J7" s="10"/>
      <c r="K7" s="8">
        <f t="shared" ref="K7:K19" si="0">+I7+J7</f>
        <v>8162334</v>
      </c>
      <c r="L7" s="8">
        <v>267500</v>
      </c>
      <c r="M7" s="8">
        <f t="shared" ref="M7:M19" si="1">+K7-L7</f>
        <v>7894834</v>
      </c>
    </row>
    <row r="8" spans="2:13">
      <c r="B8" s="6">
        <v>121</v>
      </c>
      <c r="C8" s="7" t="s">
        <v>10</v>
      </c>
      <c r="D8" s="10"/>
      <c r="E8" s="8">
        <v>670000</v>
      </c>
      <c r="F8" s="9" t="s">
        <v>8</v>
      </c>
      <c r="G8" s="9">
        <v>12</v>
      </c>
      <c r="H8" s="8">
        <v>900000</v>
      </c>
      <c r="I8" s="8">
        <v>7903015</v>
      </c>
      <c r="J8" s="10"/>
      <c r="K8" s="8">
        <f t="shared" si="0"/>
        <v>7903015</v>
      </c>
      <c r="L8" s="8">
        <v>1188460</v>
      </c>
      <c r="M8" s="8">
        <f t="shared" si="1"/>
        <v>6714555</v>
      </c>
    </row>
    <row r="9" spans="2:13">
      <c r="B9" s="6">
        <v>133</v>
      </c>
      <c r="C9" s="7" t="s">
        <v>84</v>
      </c>
      <c r="D9" s="10"/>
      <c r="E9" s="8"/>
      <c r="F9" s="9"/>
      <c r="G9" s="9"/>
      <c r="H9" s="8"/>
      <c r="I9" s="8">
        <v>0</v>
      </c>
      <c r="J9" s="10"/>
      <c r="K9" s="8">
        <f t="shared" si="0"/>
        <v>0</v>
      </c>
      <c r="L9" s="8"/>
      <c r="M9" s="8">
        <f t="shared" si="1"/>
        <v>0</v>
      </c>
    </row>
    <row r="10" spans="2:13">
      <c r="B10" s="6">
        <v>137</v>
      </c>
      <c r="C10" s="7" t="s">
        <v>11</v>
      </c>
      <c r="D10" s="10"/>
      <c r="E10" s="8">
        <v>158200</v>
      </c>
      <c r="F10" s="9" t="s">
        <v>12</v>
      </c>
      <c r="G10" s="9">
        <v>12</v>
      </c>
      <c r="H10" s="8">
        <v>96000</v>
      </c>
      <c r="I10" s="8">
        <v>3699602</v>
      </c>
      <c r="J10" s="10"/>
      <c r="K10" s="8">
        <f t="shared" si="0"/>
        <v>3699602</v>
      </c>
      <c r="L10" s="8">
        <v>430300</v>
      </c>
      <c r="M10" s="8">
        <f t="shared" si="1"/>
        <v>3269302</v>
      </c>
    </row>
    <row r="11" spans="2:13">
      <c r="B11" s="6">
        <v>138</v>
      </c>
      <c r="C11" s="7" t="s">
        <v>13</v>
      </c>
      <c r="D11" s="10"/>
      <c r="E11" s="8"/>
      <c r="F11" s="9"/>
      <c r="G11" s="9"/>
      <c r="H11" s="8"/>
      <c r="I11" s="8">
        <v>8616966</v>
      </c>
      <c r="J11" s="10"/>
      <c r="K11" s="8">
        <f t="shared" si="0"/>
        <v>8616966</v>
      </c>
      <c r="L11" s="8"/>
      <c r="M11" s="8">
        <f t="shared" si="1"/>
        <v>8616966</v>
      </c>
    </row>
    <row r="12" spans="2:13">
      <c r="B12" s="6">
        <v>151</v>
      </c>
      <c r="C12" s="7" t="s">
        <v>14</v>
      </c>
      <c r="D12" s="8"/>
      <c r="E12" s="8"/>
      <c r="F12" s="9"/>
      <c r="G12" s="9"/>
      <c r="H12" s="8">
        <v>-7832493.79</v>
      </c>
      <c r="I12" s="8">
        <v>24000</v>
      </c>
      <c r="J12" s="10"/>
      <c r="K12" s="8">
        <f t="shared" si="0"/>
        <v>24000</v>
      </c>
      <c r="L12" s="8"/>
      <c r="M12" s="8">
        <f t="shared" si="1"/>
        <v>24000</v>
      </c>
    </row>
    <row r="13" spans="2:13">
      <c r="B13" s="6">
        <v>161</v>
      </c>
      <c r="C13" s="7" t="s">
        <v>15</v>
      </c>
      <c r="D13" s="10"/>
      <c r="E13" s="8">
        <v>500000</v>
      </c>
      <c r="F13" s="9" t="s">
        <v>12</v>
      </c>
      <c r="G13" s="9">
        <v>12</v>
      </c>
      <c r="H13" s="8"/>
      <c r="I13" s="8">
        <v>3339750</v>
      </c>
      <c r="J13" s="10"/>
      <c r="K13" s="8">
        <f t="shared" si="0"/>
        <v>3339750</v>
      </c>
      <c r="L13" s="8">
        <v>816450</v>
      </c>
      <c r="M13" s="8">
        <f t="shared" si="1"/>
        <v>2523300</v>
      </c>
    </row>
    <row r="14" spans="2:13">
      <c r="B14" s="6">
        <v>181</v>
      </c>
      <c r="C14" s="7" t="s">
        <v>16</v>
      </c>
      <c r="D14" s="10"/>
      <c r="E14" s="8"/>
      <c r="F14" s="9"/>
      <c r="G14" s="9"/>
      <c r="H14" s="8"/>
      <c r="I14" s="10">
        <v>27996099</v>
      </c>
      <c r="J14" s="10"/>
      <c r="K14" s="8">
        <f t="shared" si="0"/>
        <v>27996099</v>
      </c>
      <c r="L14" s="10"/>
      <c r="M14" s="8">
        <f t="shared" si="1"/>
        <v>27996099</v>
      </c>
    </row>
    <row r="15" spans="2:13">
      <c r="B15" s="6">
        <v>183</v>
      </c>
      <c r="C15" s="7" t="s">
        <v>17</v>
      </c>
      <c r="D15" s="10"/>
      <c r="E15" s="8"/>
      <c r="F15" s="9"/>
      <c r="G15" s="9"/>
      <c r="H15" s="8"/>
      <c r="I15" s="10">
        <v>1307364</v>
      </c>
      <c r="J15" s="10"/>
      <c r="K15" s="8">
        <f t="shared" si="0"/>
        <v>1307364</v>
      </c>
      <c r="L15" s="10">
        <v>213000</v>
      </c>
      <c r="M15" s="8">
        <f t="shared" si="1"/>
        <v>1094364</v>
      </c>
    </row>
    <row r="16" spans="2:13">
      <c r="B16" s="11">
        <v>184</v>
      </c>
      <c r="C16" s="12" t="s">
        <v>18</v>
      </c>
      <c r="D16" s="13"/>
      <c r="E16" s="7"/>
      <c r="F16" s="9"/>
      <c r="G16" s="9"/>
      <c r="H16" s="8"/>
      <c r="I16" s="10">
        <v>1000000</v>
      </c>
      <c r="J16" s="10"/>
      <c r="K16" s="8">
        <f t="shared" si="0"/>
        <v>1000000</v>
      </c>
      <c r="L16" s="10">
        <v>362603.83</v>
      </c>
      <c r="M16" s="8">
        <f t="shared" si="1"/>
        <v>637396.16999999993</v>
      </c>
    </row>
    <row r="17" spans="2:14">
      <c r="B17" s="6">
        <v>191</v>
      </c>
      <c r="C17" s="7" t="s">
        <v>19</v>
      </c>
      <c r="D17" s="8"/>
      <c r="E17" s="8"/>
      <c r="F17" s="9"/>
      <c r="G17" s="9"/>
      <c r="H17" s="8"/>
      <c r="I17" s="8">
        <v>13396711.289999999</v>
      </c>
      <c r="J17" s="10"/>
      <c r="K17" s="8">
        <f t="shared" si="0"/>
        <v>13396711.289999999</v>
      </c>
      <c r="L17" s="8">
        <v>1902155.83</v>
      </c>
      <c r="M17" s="8">
        <f t="shared" si="1"/>
        <v>11494555.459999999</v>
      </c>
    </row>
    <row r="18" spans="2:14">
      <c r="B18" s="6">
        <v>192</v>
      </c>
      <c r="C18" s="7" t="s">
        <v>20</v>
      </c>
      <c r="D18" s="8"/>
      <c r="E18" s="8">
        <v>5977823</v>
      </c>
      <c r="F18" s="9" t="s">
        <v>12</v>
      </c>
      <c r="G18" s="9">
        <v>1</v>
      </c>
      <c r="H18" s="8"/>
      <c r="I18" s="10">
        <v>13314071.859999999</v>
      </c>
      <c r="J18" s="10"/>
      <c r="K18" s="8">
        <f t="shared" si="0"/>
        <v>13314071.859999999</v>
      </c>
      <c r="L18" s="10">
        <v>1948269.36</v>
      </c>
      <c r="M18" s="8">
        <f t="shared" si="1"/>
        <v>11365802.5</v>
      </c>
    </row>
    <row r="19" spans="2:14">
      <c r="B19" s="6">
        <v>193</v>
      </c>
      <c r="C19" s="7" t="s">
        <v>21</v>
      </c>
      <c r="D19" s="8"/>
      <c r="E19" s="8"/>
      <c r="F19" s="9"/>
      <c r="G19" s="9"/>
      <c r="H19" s="8"/>
      <c r="I19" s="10">
        <v>1773458.27</v>
      </c>
      <c r="J19" s="10"/>
      <c r="K19" s="8">
        <f t="shared" si="0"/>
        <v>1773458.27</v>
      </c>
      <c r="L19" s="10">
        <v>243620.97</v>
      </c>
      <c r="M19" s="8">
        <f t="shared" si="1"/>
        <v>1529837.3</v>
      </c>
    </row>
    <row r="20" spans="2:14">
      <c r="B20" s="14"/>
      <c r="C20" s="2" t="s">
        <v>102</v>
      </c>
      <c r="D20" s="5" t="e">
        <v>#REF!</v>
      </c>
      <c r="E20" s="5">
        <v>16966105.25</v>
      </c>
      <c r="F20" s="15"/>
      <c r="G20" s="15"/>
      <c r="H20" s="5"/>
      <c r="I20" s="16">
        <f>SUM(I6:I19)</f>
        <v>313513199.52000004</v>
      </c>
      <c r="J20" s="16">
        <f>SUM(J6:J19)</f>
        <v>0</v>
      </c>
      <c r="K20" s="16">
        <f>SUM(K6:K19)</f>
        <v>313513199.52000004</v>
      </c>
      <c r="L20" s="16">
        <f>SUM(L6:L19)</f>
        <v>33405152.089999996</v>
      </c>
      <c r="M20" s="5">
        <f>SUM(M6:M19)</f>
        <v>280108047.43000001</v>
      </c>
      <c r="N20" s="62"/>
    </row>
    <row r="21" spans="2:14">
      <c r="B21" s="17" t="s">
        <v>22</v>
      </c>
      <c r="C21" s="2" t="s">
        <v>101</v>
      </c>
      <c r="D21" s="5"/>
      <c r="E21" s="5"/>
      <c r="F21" s="5"/>
      <c r="G21" s="2"/>
      <c r="H21" s="2"/>
      <c r="I21" s="16"/>
      <c r="J21" s="16"/>
      <c r="K21" s="16"/>
      <c r="L21" s="16"/>
      <c r="M21" s="5"/>
    </row>
    <row r="22" spans="2:14">
      <c r="B22" s="6">
        <v>212</v>
      </c>
      <c r="C22" s="7" t="s">
        <v>23</v>
      </c>
      <c r="D22" s="10"/>
      <c r="E22" s="8">
        <v>200000</v>
      </c>
      <c r="F22" s="8" t="s">
        <v>12</v>
      </c>
      <c r="G22" s="9">
        <v>12</v>
      </c>
      <c r="H22" s="8"/>
      <c r="I22" s="8">
        <v>6870459.2999999998</v>
      </c>
      <c r="J22" s="8">
        <v>-2263832</v>
      </c>
      <c r="K22" s="8">
        <f>+I22+J22</f>
        <v>4606627.3</v>
      </c>
      <c r="L22" s="8"/>
      <c r="M22" s="8">
        <f>K22-L22</f>
        <v>4606627.3</v>
      </c>
    </row>
    <row r="23" spans="2:14">
      <c r="B23" s="6">
        <v>213</v>
      </c>
      <c r="C23" s="7" t="s">
        <v>24</v>
      </c>
      <c r="D23" s="10"/>
      <c r="E23" s="8">
        <v>450000</v>
      </c>
      <c r="F23" s="8" t="s">
        <v>12</v>
      </c>
      <c r="G23" s="9">
        <v>12</v>
      </c>
      <c r="H23" s="8"/>
      <c r="I23" s="10">
        <v>14276909.5</v>
      </c>
      <c r="J23" s="10">
        <v>-3588170.78</v>
      </c>
      <c r="K23" s="8">
        <f t="shared" ref="K23:K46" si="2">+I23+J23</f>
        <v>10688738.720000001</v>
      </c>
      <c r="L23" s="10">
        <v>762649.7</v>
      </c>
      <c r="M23" s="8">
        <f t="shared" ref="M23:M46" si="3">K23-L23</f>
        <v>9926089.0200000014</v>
      </c>
    </row>
    <row r="24" spans="2:14">
      <c r="B24" s="6">
        <v>215</v>
      </c>
      <c r="C24" s="7" t="s">
        <v>25</v>
      </c>
      <c r="D24" s="10"/>
      <c r="E24" s="8"/>
      <c r="F24" s="8"/>
      <c r="G24" s="9"/>
      <c r="H24" s="8"/>
      <c r="I24" s="10">
        <v>858319.23</v>
      </c>
      <c r="J24" s="10"/>
      <c r="K24" s="8">
        <f t="shared" si="2"/>
        <v>858319.23</v>
      </c>
      <c r="L24" s="10">
        <v>81818.19</v>
      </c>
      <c r="M24" s="8">
        <f t="shared" si="3"/>
        <v>776501.04</v>
      </c>
    </row>
    <row r="25" spans="2:14">
      <c r="B25" s="6">
        <v>221</v>
      </c>
      <c r="C25" s="7" t="s">
        <v>87</v>
      </c>
      <c r="D25" s="8"/>
      <c r="E25" s="8"/>
      <c r="F25" s="8"/>
      <c r="G25" s="9"/>
      <c r="H25" s="8"/>
      <c r="I25" s="8">
        <v>13013458.449999999</v>
      </c>
      <c r="J25" s="8"/>
      <c r="K25" s="8">
        <f t="shared" si="2"/>
        <v>13013458.449999999</v>
      </c>
      <c r="L25" s="8">
        <v>1120677.3</v>
      </c>
      <c r="M25" s="8">
        <f t="shared" si="3"/>
        <v>11892781.149999999</v>
      </c>
    </row>
    <row r="26" spans="2:14">
      <c r="B26" s="6">
        <v>222</v>
      </c>
      <c r="C26" s="7" t="s">
        <v>115</v>
      </c>
      <c r="D26" s="8"/>
      <c r="E26" s="8"/>
      <c r="F26" s="8"/>
      <c r="G26" s="9"/>
      <c r="H26" s="8"/>
      <c r="I26" s="10">
        <v>161349</v>
      </c>
      <c r="J26" s="10"/>
      <c r="K26" s="8">
        <f t="shared" si="2"/>
        <v>161349</v>
      </c>
      <c r="L26" s="10">
        <v>12914</v>
      </c>
      <c r="M26" s="8">
        <f t="shared" si="3"/>
        <v>148435</v>
      </c>
    </row>
    <row r="27" spans="2:14">
      <c r="B27" s="6">
        <v>223</v>
      </c>
      <c r="C27" s="7" t="s">
        <v>26</v>
      </c>
      <c r="D27" s="8"/>
      <c r="E27" s="8"/>
      <c r="F27" s="8"/>
      <c r="G27" s="9"/>
      <c r="H27" s="8"/>
      <c r="I27" s="10">
        <v>103200</v>
      </c>
      <c r="J27" s="10">
        <v>200000</v>
      </c>
      <c r="K27" s="8">
        <f t="shared" si="2"/>
        <v>303200</v>
      </c>
      <c r="L27" s="10"/>
      <c r="M27" s="8">
        <f t="shared" si="3"/>
        <v>303200</v>
      </c>
    </row>
    <row r="28" spans="2:14">
      <c r="B28" s="6">
        <v>224</v>
      </c>
      <c r="C28" s="7" t="s">
        <v>27</v>
      </c>
      <c r="D28" s="10"/>
      <c r="E28" s="8">
        <v>8333.33</v>
      </c>
      <c r="F28" s="8" t="s">
        <v>12</v>
      </c>
      <c r="G28" s="9">
        <v>12</v>
      </c>
      <c r="H28" s="8"/>
      <c r="I28" s="8">
        <v>116912</v>
      </c>
      <c r="J28" s="8"/>
      <c r="K28" s="8">
        <f t="shared" si="2"/>
        <v>116912</v>
      </c>
      <c r="L28" s="8">
        <v>7375</v>
      </c>
      <c r="M28" s="8">
        <f t="shared" si="3"/>
        <v>109537</v>
      </c>
    </row>
    <row r="29" spans="2:14">
      <c r="B29" s="6">
        <v>231</v>
      </c>
      <c r="C29" s="7" t="s">
        <v>28</v>
      </c>
      <c r="D29" s="8"/>
      <c r="E29" s="8">
        <v>192649.5</v>
      </c>
      <c r="F29" s="8" t="s">
        <v>12</v>
      </c>
      <c r="G29" s="9">
        <v>12</v>
      </c>
      <c r="H29" s="8">
        <v>3800000</v>
      </c>
      <c r="I29" s="8">
        <v>1600699</v>
      </c>
      <c r="J29" s="10"/>
      <c r="K29" s="8">
        <f t="shared" si="2"/>
        <v>1600699</v>
      </c>
      <c r="L29" s="8">
        <v>311957.08</v>
      </c>
      <c r="M29" s="8">
        <f t="shared" si="3"/>
        <v>1288741.92</v>
      </c>
    </row>
    <row r="30" spans="2:14">
      <c r="B30" s="6">
        <v>232</v>
      </c>
      <c r="C30" s="7" t="s">
        <v>29</v>
      </c>
      <c r="D30" s="8"/>
      <c r="E30" s="8">
        <v>1249276.5</v>
      </c>
      <c r="F30" s="8" t="s">
        <v>12</v>
      </c>
      <c r="G30" s="9">
        <v>12</v>
      </c>
      <c r="H30" s="8"/>
      <c r="I30" s="8">
        <v>195336</v>
      </c>
      <c r="J30" s="10"/>
      <c r="K30" s="8">
        <f t="shared" si="2"/>
        <v>195336</v>
      </c>
      <c r="L30" s="8"/>
      <c r="M30" s="8">
        <f t="shared" si="3"/>
        <v>195336</v>
      </c>
    </row>
    <row r="31" spans="2:14">
      <c r="B31" s="6">
        <v>241</v>
      </c>
      <c r="C31" s="7" t="s">
        <v>30</v>
      </c>
      <c r="D31" s="8"/>
      <c r="E31" s="8">
        <v>1329241.67</v>
      </c>
      <c r="F31" s="8" t="s">
        <v>12</v>
      </c>
      <c r="G31" s="9">
        <v>12</v>
      </c>
      <c r="H31" s="8"/>
      <c r="I31" s="8">
        <v>11574668</v>
      </c>
      <c r="J31" s="8">
        <v>2063832</v>
      </c>
      <c r="K31" s="8">
        <f t="shared" si="2"/>
        <v>13638500</v>
      </c>
      <c r="L31" s="8">
        <v>1447500</v>
      </c>
      <c r="M31" s="8">
        <f t="shared" si="3"/>
        <v>12191000</v>
      </c>
    </row>
    <row r="32" spans="2:14">
      <c r="B32" s="6">
        <v>242</v>
      </c>
      <c r="C32" s="7" t="s">
        <v>31</v>
      </c>
      <c r="D32" s="8"/>
      <c r="E32" s="8">
        <v>740393.25</v>
      </c>
      <c r="F32" s="8" t="s">
        <v>8</v>
      </c>
      <c r="G32" s="9">
        <v>12</v>
      </c>
      <c r="H32" s="8"/>
      <c r="I32" s="10">
        <v>718808</v>
      </c>
      <c r="J32" s="10"/>
      <c r="K32" s="8">
        <f t="shared" si="2"/>
        <v>718808</v>
      </c>
      <c r="L32" s="10"/>
      <c r="M32" s="8">
        <f t="shared" si="3"/>
        <v>718808</v>
      </c>
    </row>
    <row r="33" spans="2:14">
      <c r="B33" s="6">
        <v>251</v>
      </c>
      <c r="C33" s="7" t="s">
        <v>32</v>
      </c>
      <c r="D33" s="8"/>
      <c r="E33" s="8"/>
      <c r="F33" s="8"/>
      <c r="G33" s="9"/>
      <c r="H33" s="8"/>
      <c r="I33" s="10">
        <v>791602</v>
      </c>
      <c r="J33" s="10"/>
      <c r="K33" s="8">
        <f t="shared" si="2"/>
        <v>791602</v>
      </c>
      <c r="L33" s="10"/>
      <c r="M33" s="8">
        <f t="shared" si="3"/>
        <v>791602</v>
      </c>
    </row>
    <row r="34" spans="2:14">
      <c r="B34" s="6">
        <v>252</v>
      </c>
      <c r="C34" s="7" t="s">
        <v>33</v>
      </c>
      <c r="D34" s="8"/>
      <c r="E34" s="8"/>
      <c r="F34" s="8"/>
      <c r="G34" s="9"/>
      <c r="H34" s="8"/>
      <c r="I34" s="10">
        <v>0</v>
      </c>
      <c r="J34" s="10">
        <v>100000</v>
      </c>
      <c r="K34" s="8">
        <f t="shared" si="2"/>
        <v>100000</v>
      </c>
      <c r="L34" s="10">
        <v>2700</v>
      </c>
      <c r="M34" s="8">
        <f t="shared" si="3"/>
        <v>97300</v>
      </c>
    </row>
    <row r="35" spans="2:14">
      <c r="B35" s="6">
        <v>261</v>
      </c>
      <c r="C35" s="7" t="s">
        <v>34</v>
      </c>
      <c r="D35" s="8"/>
      <c r="E35" s="8">
        <v>380545.83</v>
      </c>
      <c r="F35" s="8" t="s">
        <v>12</v>
      </c>
      <c r="G35" s="9">
        <v>12</v>
      </c>
      <c r="H35" s="8"/>
      <c r="I35" s="10">
        <v>1106249.22</v>
      </c>
      <c r="J35" s="10">
        <v>3588170.78</v>
      </c>
      <c r="K35" s="8">
        <f t="shared" si="2"/>
        <v>4694420</v>
      </c>
      <c r="L35" s="10">
        <v>1419549.88</v>
      </c>
      <c r="M35" s="8">
        <f t="shared" si="3"/>
        <v>3274870.12</v>
      </c>
    </row>
    <row r="36" spans="2:14">
      <c r="B36" s="6">
        <v>263</v>
      </c>
      <c r="C36" s="7" t="s">
        <v>112</v>
      </c>
      <c r="D36" s="8"/>
      <c r="E36" s="8"/>
      <c r="F36" s="8"/>
      <c r="G36" s="9"/>
      <c r="H36" s="8"/>
      <c r="I36" s="10">
        <v>100000</v>
      </c>
      <c r="J36" s="10"/>
      <c r="K36" s="8">
        <f>I36+J36</f>
        <v>100000</v>
      </c>
      <c r="L36" s="10"/>
      <c r="M36" s="8">
        <f t="shared" si="3"/>
        <v>100000</v>
      </c>
    </row>
    <row r="37" spans="2:14">
      <c r="B37" s="6">
        <v>264</v>
      </c>
      <c r="C37" s="7" t="s">
        <v>35</v>
      </c>
      <c r="D37" s="8"/>
      <c r="E37" s="8"/>
      <c r="F37" s="8"/>
      <c r="G37" s="9"/>
      <c r="H37" s="8"/>
      <c r="I37" s="10">
        <v>0</v>
      </c>
      <c r="J37" s="10"/>
      <c r="K37" s="8">
        <f t="shared" si="2"/>
        <v>0</v>
      </c>
      <c r="L37" s="10"/>
      <c r="M37" s="8">
        <f t="shared" si="3"/>
        <v>0</v>
      </c>
    </row>
    <row r="38" spans="2:14">
      <c r="B38" s="6">
        <v>269</v>
      </c>
      <c r="C38" s="7" t="s">
        <v>36</v>
      </c>
      <c r="D38" s="10"/>
      <c r="E38" s="8">
        <v>167109.92000000001</v>
      </c>
      <c r="F38" s="8" t="s">
        <v>12</v>
      </c>
      <c r="G38" s="9">
        <v>12</v>
      </c>
      <c r="H38" s="8"/>
      <c r="I38" s="10">
        <v>176320</v>
      </c>
      <c r="J38" s="10"/>
      <c r="K38" s="8">
        <f t="shared" si="2"/>
        <v>176320</v>
      </c>
      <c r="L38" s="10">
        <v>1770</v>
      </c>
      <c r="M38" s="8">
        <f t="shared" si="3"/>
        <v>174550</v>
      </c>
    </row>
    <row r="39" spans="2:14">
      <c r="B39" s="6">
        <v>271</v>
      </c>
      <c r="C39" s="7" t="s">
        <v>37</v>
      </c>
      <c r="D39" s="10"/>
      <c r="E39" s="8"/>
      <c r="F39" s="8"/>
      <c r="G39" s="9"/>
      <c r="H39" s="8"/>
      <c r="I39" s="10">
        <v>169100</v>
      </c>
      <c r="J39" s="10"/>
      <c r="K39" s="8">
        <f t="shared" si="2"/>
        <v>169100</v>
      </c>
      <c r="L39" s="10"/>
      <c r="M39" s="8">
        <f t="shared" si="3"/>
        <v>169100</v>
      </c>
    </row>
    <row r="40" spans="2:14">
      <c r="B40" s="6">
        <v>272</v>
      </c>
      <c r="C40" s="7" t="s">
        <v>38</v>
      </c>
      <c r="D40" s="10"/>
      <c r="E40" s="8">
        <v>2000000</v>
      </c>
      <c r="F40" s="8" t="s">
        <v>12</v>
      </c>
      <c r="G40" s="9">
        <v>1</v>
      </c>
      <c r="H40" s="8"/>
      <c r="I40" s="10">
        <v>775438</v>
      </c>
      <c r="J40" s="10"/>
      <c r="K40" s="8">
        <f t="shared" si="2"/>
        <v>775438</v>
      </c>
      <c r="L40" s="10">
        <v>305435.28000000003</v>
      </c>
      <c r="M40" s="8">
        <f t="shared" si="3"/>
        <v>470002.72</v>
      </c>
    </row>
    <row r="41" spans="2:14">
      <c r="B41" s="6">
        <v>281</v>
      </c>
      <c r="C41" s="7" t="s">
        <v>39</v>
      </c>
      <c r="D41" s="8"/>
      <c r="E41" s="8"/>
      <c r="F41" s="8"/>
      <c r="G41" s="9"/>
      <c r="H41" s="8"/>
      <c r="I41" s="10">
        <v>0</v>
      </c>
      <c r="J41" s="10">
        <v>100000</v>
      </c>
      <c r="K41" s="8">
        <f t="shared" si="2"/>
        <v>100000</v>
      </c>
      <c r="L41" s="10"/>
      <c r="M41" s="8">
        <f t="shared" si="3"/>
        <v>100000</v>
      </c>
    </row>
    <row r="42" spans="2:14">
      <c r="B42" s="6">
        <v>282</v>
      </c>
      <c r="C42" s="7" t="s">
        <v>40</v>
      </c>
      <c r="D42" s="8"/>
      <c r="E42" s="8">
        <v>6931759</v>
      </c>
      <c r="F42" s="8" t="s">
        <v>12</v>
      </c>
      <c r="G42" s="9">
        <v>1</v>
      </c>
      <c r="H42" s="8">
        <v>-803304</v>
      </c>
      <c r="I42" s="10">
        <v>857189</v>
      </c>
      <c r="J42" s="10"/>
      <c r="K42" s="8">
        <f t="shared" si="2"/>
        <v>857189</v>
      </c>
      <c r="L42" s="10"/>
      <c r="M42" s="8">
        <f t="shared" si="3"/>
        <v>857189</v>
      </c>
    </row>
    <row r="43" spans="2:14">
      <c r="B43" s="6">
        <v>292</v>
      </c>
      <c r="C43" s="7" t="s">
        <v>41</v>
      </c>
      <c r="D43" s="8"/>
      <c r="E43" s="8"/>
      <c r="F43" s="8"/>
      <c r="G43" s="9"/>
      <c r="H43" s="8"/>
      <c r="I43" s="10">
        <v>0</v>
      </c>
      <c r="J43" s="10"/>
      <c r="K43" s="8">
        <f t="shared" si="2"/>
        <v>0</v>
      </c>
      <c r="L43" s="10"/>
      <c r="M43" s="8">
        <f t="shared" si="3"/>
        <v>0</v>
      </c>
    </row>
    <row r="44" spans="2:14">
      <c r="B44" s="6">
        <v>296</v>
      </c>
      <c r="C44" s="7" t="s">
        <v>42</v>
      </c>
      <c r="D44" s="8"/>
      <c r="E44" s="8">
        <v>1190000.07</v>
      </c>
      <c r="F44" s="8" t="s">
        <v>8</v>
      </c>
      <c r="G44" s="9">
        <v>1</v>
      </c>
      <c r="H44" s="9"/>
      <c r="I44" s="10">
        <v>477375</v>
      </c>
      <c r="J44" s="10">
        <v>-100000</v>
      </c>
      <c r="K44" s="8">
        <f t="shared" si="2"/>
        <v>377375</v>
      </c>
      <c r="L44" s="10"/>
      <c r="M44" s="8">
        <f t="shared" si="3"/>
        <v>377375</v>
      </c>
    </row>
    <row r="45" spans="2:14">
      <c r="B45" s="6">
        <v>297</v>
      </c>
      <c r="C45" s="7" t="s">
        <v>43</v>
      </c>
      <c r="D45" s="8"/>
      <c r="E45" s="8"/>
      <c r="F45" s="8"/>
      <c r="G45" s="9"/>
      <c r="H45" s="9"/>
      <c r="I45" s="10">
        <v>0</v>
      </c>
      <c r="J45" s="10"/>
      <c r="K45" s="8">
        <f t="shared" si="2"/>
        <v>0</v>
      </c>
      <c r="L45" s="10"/>
      <c r="M45" s="8">
        <f t="shared" si="3"/>
        <v>0</v>
      </c>
    </row>
    <row r="46" spans="2:14">
      <c r="B46" s="6">
        <v>299</v>
      </c>
      <c r="C46" s="7" t="s">
        <v>44</v>
      </c>
      <c r="D46" s="8"/>
      <c r="E46" s="8"/>
      <c r="F46" s="8"/>
      <c r="G46" s="9"/>
      <c r="H46" s="9"/>
      <c r="I46" s="18">
        <v>11371110</v>
      </c>
      <c r="J46" s="18">
        <v>-200000</v>
      </c>
      <c r="K46" s="8">
        <f t="shared" si="2"/>
        <v>11171110</v>
      </c>
      <c r="L46" s="18"/>
      <c r="M46" s="8">
        <f t="shared" si="3"/>
        <v>11171110</v>
      </c>
    </row>
    <row r="47" spans="2:14">
      <c r="B47" s="19"/>
      <c r="C47" s="2" t="s">
        <v>103</v>
      </c>
      <c r="D47" s="5" t="e">
        <v>#REF!</v>
      </c>
      <c r="E47" s="5"/>
      <c r="F47" s="5"/>
      <c r="G47" s="15"/>
      <c r="H47" s="15"/>
      <c r="I47" s="5">
        <f>SUM(I22:I46)</f>
        <v>65314501.700000003</v>
      </c>
      <c r="J47" s="5">
        <f>SUM(J22:J46)</f>
        <v>-99999.999999999534</v>
      </c>
      <c r="K47" s="5">
        <f>SUM(K22:K46)</f>
        <v>65214501.700000003</v>
      </c>
      <c r="L47" s="5">
        <f>L46+L45+L44+L43+L42+L41+L40+L39+L38+L37+L36+L35+L34+L33+L32+L31+L30+L29+L28+L27+L26+L25+L24+L23+L22</f>
        <v>5474346.4300000006</v>
      </c>
      <c r="M47" s="5">
        <f>SUM(M22:M46)</f>
        <v>59740155.269999996</v>
      </c>
      <c r="N47" s="62"/>
    </row>
    <row r="48" spans="2:14">
      <c r="B48" s="20" t="s">
        <v>45</v>
      </c>
      <c r="C48" s="2" t="s">
        <v>104</v>
      </c>
      <c r="D48" s="5"/>
      <c r="E48" s="5"/>
      <c r="F48" s="5"/>
      <c r="G48" s="15"/>
      <c r="H48" s="15"/>
      <c r="I48" s="16"/>
      <c r="J48" s="16"/>
      <c r="K48" s="16"/>
      <c r="L48" s="16"/>
      <c r="M48" s="2"/>
    </row>
    <row r="49" spans="2:13">
      <c r="B49" s="21">
        <v>311</v>
      </c>
      <c r="C49" s="22" t="s">
        <v>47</v>
      </c>
      <c r="D49" s="10"/>
      <c r="E49" s="10"/>
      <c r="F49" s="10"/>
      <c r="G49" s="23"/>
      <c r="H49" s="23"/>
      <c r="I49" s="10">
        <v>509819</v>
      </c>
      <c r="J49" s="10"/>
      <c r="K49" s="10">
        <f>+I49+J49</f>
        <v>509819</v>
      </c>
      <c r="L49" s="10">
        <v>106058.4</v>
      </c>
      <c r="M49" s="10">
        <f>K49-L49</f>
        <v>403760.6</v>
      </c>
    </row>
    <row r="50" spans="2:13">
      <c r="B50" s="21">
        <v>313</v>
      </c>
      <c r="C50" s="22" t="s">
        <v>48</v>
      </c>
      <c r="D50" s="10"/>
      <c r="E50" s="8"/>
      <c r="F50" s="8"/>
      <c r="G50" s="9"/>
      <c r="H50" s="8"/>
      <c r="I50" s="10">
        <v>4043</v>
      </c>
      <c r="J50" s="10"/>
      <c r="K50" s="10">
        <f t="shared" ref="K50:K69" si="4">+I50+J50</f>
        <v>4043</v>
      </c>
      <c r="L50" s="10"/>
      <c r="M50" s="10">
        <f t="shared" ref="M50:M69" si="5">K50-L50</f>
        <v>4043</v>
      </c>
    </row>
    <row r="51" spans="2:13">
      <c r="B51" s="21">
        <v>322</v>
      </c>
      <c r="C51" s="24" t="s">
        <v>49</v>
      </c>
      <c r="D51" s="10"/>
      <c r="E51" s="8"/>
      <c r="F51" s="8"/>
      <c r="G51" s="9"/>
      <c r="H51" s="8"/>
      <c r="I51" s="10">
        <v>0</v>
      </c>
      <c r="J51" s="10"/>
      <c r="K51" s="10">
        <f t="shared" si="4"/>
        <v>0</v>
      </c>
      <c r="L51" s="10"/>
      <c r="M51" s="10">
        <f t="shared" si="5"/>
        <v>0</v>
      </c>
    </row>
    <row r="52" spans="2:13">
      <c r="B52" s="21">
        <v>323</v>
      </c>
      <c r="C52" s="24" t="s">
        <v>50</v>
      </c>
      <c r="D52" s="10"/>
      <c r="E52" s="8"/>
      <c r="F52" s="8"/>
      <c r="G52" s="9"/>
      <c r="H52" s="8"/>
      <c r="I52" s="10">
        <v>0</v>
      </c>
      <c r="J52" s="10"/>
      <c r="K52" s="10">
        <f t="shared" si="4"/>
        <v>0</v>
      </c>
      <c r="L52" s="10"/>
      <c r="M52" s="10">
        <f t="shared" si="5"/>
        <v>0</v>
      </c>
    </row>
    <row r="53" spans="2:13">
      <c r="B53" s="21">
        <v>331</v>
      </c>
      <c r="C53" s="24" t="s">
        <v>51</v>
      </c>
      <c r="D53" s="10"/>
      <c r="E53" s="8"/>
      <c r="F53" s="8"/>
      <c r="G53" s="9"/>
      <c r="H53" s="8"/>
      <c r="I53" s="10">
        <v>109852</v>
      </c>
      <c r="J53" s="10"/>
      <c r="K53" s="10">
        <f t="shared" si="4"/>
        <v>109852</v>
      </c>
      <c r="L53" s="10"/>
      <c r="M53" s="10">
        <f t="shared" si="5"/>
        <v>109852</v>
      </c>
    </row>
    <row r="54" spans="2:13">
      <c r="B54" s="6">
        <v>332</v>
      </c>
      <c r="C54" s="7" t="s">
        <v>52</v>
      </c>
      <c r="D54" s="10"/>
      <c r="E54" s="8"/>
      <c r="F54" s="8"/>
      <c r="G54" s="9"/>
      <c r="H54" s="8"/>
      <c r="I54" s="10">
        <v>121800</v>
      </c>
      <c r="J54" s="10"/>
      <c r="K54" s="10">
        <f t="shared" si="4"/>
        <v>121800</v>
      </c>
      <c r="L54" s="10">
        <v>188758.7</v>
      </c>
      <c r="M54" s="10">
        <f t="shared" si="5"/>
        <v>-66958.700000000012</v>
      </c>
    </row>
    <row r="55" spans="2:13">
      <c r="B55" s="6">
        <v>333</v>
      </c>
      <c r="C55" s="7" t="s">
        <v>53</v>
      </c>
      <c r="D55" s="10"/>
      <c r="E55" s="8"/>
      <c r="F55" s="8"/>
      <c r="G55" s="9"/>
      <c r="H55" s="8"/>
      <c r="I55" s="10">
        <v>0</v>
      </c>
      <c r="J55" s="10">
        <v>100000</v>
      </c>
      <c r="K55" s="10">
        <f t="shared" si="4"/>
        <v>100000</v>
      </c>
      <c r="L55" s="10">
        <v>30680</v>
      </c>
      <c r="M55" s="10">
        <f t="shared" si="5"/>
        <v>69320</v>
      </c>
    </row>
    <row r="56" spans="2:13">
      <c r="B56" s="6">
        <v>334</v>
      </c>
      <c r="C56" s="7" t="s">
        <v>54</v>
      </c>
      <c r="D56" s="10"/>
      <c r="E56" s="8"/>
      <c r="F56" s="8"/>
      <c r="G56" s="9"/>
      <c r="H56" s="8"/>
      <c r="I56" s="10">
        <v>150800</v>
      </c>
      <c r="J56" s="10"/>
      <c r="K56" s="10">
        <f t="shared" si="4"/>
        <v>150800</v>
      </c>
      <c r="L56" s="10"/>
      <c r="M56" s="10">
        <f t="shared" si="5"/>
        <v>150800</v>
      </c>
    </row>
    <row r="57" spans="2:13">
      <c r="B57" s="6">
        <v>341</v>
      </c>
      <c r="C57" s="7" t="s">
        <v>55</v>
      </c>
      <c r="D57" s="10"/>
      <c r="E57" s="8">
        <v>6705572</v>
      </c>
      <c r="F57" s="8" t="s">
        <v>8</v>
      </c>
      <c r="G57" s="9">
        <v>1</v>
      </c>
      <c r="H57" s="8"/>
      <c r="I57" s="10">
        <v>6654726.75</v>
      </c>
      <c r="J57" s="10"/>
      <c r="K57" s="10">
        <f t="shared" si="4"/>
        <v>6654726.75</v>
      </c>
      <c r="L57" s="10">
        <v>271200.53000000003</v>
      </c>
      <c r="M57" s="10">
        <f t="shared" si="5"/>
        <v>6383526.2199999997</v>
      </c>
    </row>
    <row r="58" spans="2:13">
      <c r="B58" s="6">
        <v>342</v>
      </c>
      <c r="C58" s="7" t="s">
        <v>56</v>
      </c>
      <c r="D58" s="10"/>
      <c r="E58" s="8">
        <v>46585</v>
      </c>
      <c r="F58" s="8" t="s">
        <v>8</v>
      </c>
      <c r="G58" s="9">
        <v>1</v>
      </c>
      <c r="H58" s="8">
        <v>400000</v>
      </c>
      <c r="I58" s="10">
        <v>9171</v>
      </c>
      <c r="J58" s="10"/>
      <c r="K58" s="10">
        <f t="shared" si="4"/>
        <v>9171</v>
      </c>
      <c r="L58" s="10"/>
      <c r="M58" s="10">
        <f t="shared" si="5"/>
        <v>9171</v>
      </c>
    </row>
    <row r="59" spans="2:13">
      <c r="B59" s="6">
        <v>353</v>
      </c>
      <c r="C59" s="7" t="s">
        <v>57</v>
      </c>
      <c r="D59" s="8"/>
      <c r="E59" s="8"/>
      <c r="F59" s="8"/>
      <c r="G59" s="9"/>
      <c r="H59" s="8"/>
      <c r="I59" s="10">
        <v>138740</v>
      </c>
      <c r="J59" s="10"/>
      <c r="K59" s="10">
        <f t="shared" si="4"/>
        <v>138740</v>
      </c>
      <c r="L59" s="10">
        <v>17412.080000000002</v>
      </c>
      <c r="M59" s="10">
        <f t="shared" si="5"/>
        <v>121327.92</v>
      </c>
    </row>
    <row r="60" spans="2:13">
      <c r="B60" s="6">
        <v>354</v>
      </c>
      <c r="C60" s="7" t="s">
        <v>58</v>
      </c>
      <c r="D60" s="8"/>
      <c r="E60" s="8"/>
      <c r="F60" s="8"/>
      <c r="G60" s="9"/>
      <c r="H60" s="8"/>
      <c r="I60" s="10">
        <v>0</v>
      </c>
      <c r="J60" s="10"/>
      <c r="K60" s="10">
        <f t="shared" si="4"/>
        <v>0</v>
      </c>
      <c r="L60" s="10"/>
      <c r="M60" s="10">
        <f t="shared" si="5"/>
        <v>0</v>
      </c>
    </row>
    <row r="61" spans="2:13">
      <c r="B61" s="6">
        <v>355</v>
      </c>
      <c r="C61" s="7" t="s">
        <v>59</v>
      </c>
      <c r="D61" s="8"/>
      <c r="E61" s="8"/>
      <c r="F61" s="8"/>
      <c r="G61" s="9"/>
      <c r="H61" s="8"/>
      <c r="I61" s="10">
        <v>0</v>
      </c>
      <c r="J61" s="10"/>
      <c r="K61" s="10">
        <f t="shared" si="4"/>
        <v>0</v>
      </c>
      <c r="L61" s="10"/>
      <c r="M61" s="10">
        <f t="shared" si="5"/>
        <v>0</v>
      </c>
    </row>
    <row r="62" spans="2:13">
      <c r="B62" s="6">
        <v>361</v>
      </c>
      <c r="C62" s="7" t="s">
        <v>60</v>
      </c>
      <c r="D62" s="8"/>
      <c r="E62" s="8"/>
      <c r="F62" s="8"/>
      <c r="G62" s="9"/>
      <c r="H62" s="8"/>
      <c r="I62" s="10">
        <v>0</v>
      </c>
      <c r="J62" s="10"/>
      <c r="K62" s="10">
        <f t="shared" si="4"/>
        <v>0</v>
      </c>
      <c r="L62" s="10"/>
      <c r="M62" s="10">
        <f t="shared" si="5"/>
        <v>0</v>
      </c>
    </row>
    <row r="63" spans="2:13">
      <c r="B63" s="6">
        <v>362</v>
      </c>
      <c r="C63" s="7" t="s">
        <v>88</v>
      </c>
      <c r="D63" s="8"/>
      <c r="E63" s="8"/>
      <c r="F63" s="8"/>
      <c r="G63" s="9"/>
      <c r="H63" s="8"/>
      <c r="I63" s="10">
        <v>648341</v>
      </c>
      <c r="J63" s="10"/>
      <c r="K63" s="10">
        <f t="shared" si="4"/>
        <v>648341</v>
      </c>
      <c r="L63" s="10"/>
      <c r="M63" s="10">
        <f t="shared" si="5"/>
        <v>648341</v>
      </c>
    </row>
    <row r="64" spans="2:13">
      <c r="B64" s="6">
        <v>365</v>
      </c>
      <c r="C64" s="7" t="s">
        <v>114</v>
      </c>
      <c r="D64" s="8"/>
      <c r="E64" s="8"/>
      <c r="F64" s="8"/>
      <c r="G64" s="9"/>
      <c r="H64" s="8"/>
      <c r="I64" s="10"/>
      <c r="J64" s="10">
        <v>100000</v>
      </c>
      <c r="K64" s="10">
        <f>I64+J64</f>
        <v>100000</v>
      </c>
      <c r="L64" s="10">
        <v>13216</v>
      </c>
      <c r="M64" s="10">
        <f t="shared" si="5"/>
        <v>86784</v>
      </c>
    </row>
    <row r="65" spans="2:14">
      <c r="B65" s="6">
        <v>391</v>
      </c>
      <c r="C65" s="7" t="s">
        <v>61</v>
      </c>
      <c r="D65" s="8"/>
      <c r="E65" s="8"/>
      <c r="F65" s="8"/>
      <c r="G65" s="9"/>
      <c r="H65" s="8"/>
      <c r="I65" s="10">
        <v>51388</v>
      </c>
      <c r="J65" s="10"/>
      <c r="K65" s="10">
        <f t="shared" si="4"/>
        <v>51388</v>
      </c>
      <c r="L65" s="10"/>
      <c r="M65" s="10">
        <f t="shared" si="5"/>
        <v>51388</v>
      </c>
    </row>
    <row r="66" spans="2:14">
      <c r="B66" s="6">
        <v>392</v>
      </c>
      <c r="C66" s="7" t="s">
        <v>46</v>
      </c>
      <c r="D66" s="8"/>
      <c r="E66" s="8"/>
      <c r="F66" s="8"/>
      <c r="G66" s="9"/>
      <c r="H66" s="8"/>
      <c r="I66" s="10">
        <v>175034</v>
      </c>
      <c r="J66" s="10"/>
      <c r="K66" s="10">
        <f t="shared" si="4"/>
        <v>175034</v>
      </c>
      <c r="L66" s="10"/>
      <c r="M66" s="10">
        <f t="shared" si="5"/>
        <v>175034</v>
      </c>
    </row>
    <row r="67" spans="2:14">
      <c r="B67" s="6">
        <v>396</v>
      </c>
      <c r="C67" s="7" t="s">
        <v>62</v>
      </c>
      <c r="D67" s="8"/>
      <c r="E67" s="8"/>
      <c r="F67" s="8"/>
      <c r="G67" s="9"/>
      <c r="H67" s="8"/>
      <c r="I67" s="18">
        <v>165016</v>
      </c>
      <c r="J67" s="18"/>
      <c r="K67" s="10">
        <f t="shared" si="4"/>
        <v>165016</v>
      </c>
      <c r="L67" s="18">
        <v>4953.6400000000003</v>
      </c>
      <c r="M67" s="10">
        <f t="shared" si="5"/>
        <v>160062.35999999999</v>
      </c>
    </row>
    <row r="68" spans="2:14">
      <c r="B68" s="6">
        <v>397</v>
      </c>
      <c r="C68" s="7" t="s">
        <v>63</v>
      </c>
      <c r="D68" s="8"/>
      <c r="E68" s="8"/>
      <c r="F68" s="8"/>
      <c r="G68" s="9"/>
      <c r="H68" s="8"/>
      <c r="I68" s="18">
        <v>2364010.2400000002</v>
      </c>
      <c r="J68" s="18"/>
      <c r="K68" s="10">
        <f t="shared" si="4"/>
        <v>2364010.2400000002</v>
      </c>
      <c r="L68" s="18">
        <v>42994.69</v>
      </c>
      <c r="M68" s="10">
        <f t="shared" si="5"/>
        <v>2321015.5500000003</v>
      </c>
    </row>
    <row r="69" spans="2:14">
      <c r="B69" s="6">
        <v>399</v>
      </c>
      <c r="C69" s="7" t="s">
        <v>64</v>
      </c>
      <c r="D69" s="8"/>
      <c r="E69" s="8"/>
      <c r="F69" s="8"/>
      <c r="G69" s="9"/>
      <c r="H69" s="8"/>
      <c r="I69" s="10">
        <v>598611</v>
      </c>
      <c r="J69" s="10">
        <v>-100000</v>
      </c>
      <c r="K69" s="10">
        <f t="shared" si="4"/>
        <v>498611</v>
      </c>
      <c r="L69" s="10"/>
      <c r="M69" s="10">
        <f t="shared" si="5"/>
        <v>498611</v>
      </c>
      <c r="N69" s="62"/>
    </row>
    <row r="70" spans="2:14">
      <c r="B70" s="14"/>
      <c r="C70" s="2" t="s">
        <v>105</v>
      </c>
      <c r="D70" s="25" t="e">
        <v>#REF!</v>
      </c>
      <c r="E70" s="26">
        <v>6752157</v>
      </c>
      <c r="F70" s="26"/>
      <c r="G70" s="25"/>
      <c r="H70" s="25"/>
      <c r="I70" s="5">
        <f>SUM(I49:I69)</f>
        <v>11701351.99</v>
      </c>
      <c r="J70" s="5">
        <f>SUM(J49:J69)</f>
        <v>100000</v>
      </c>
      <c r="K70" s="16">
        <f>SUM(K49:K69)</f>
        <v>11801351.99</v>
      </c>
      <c r="L70" s="5">
        <f>SUM(L49:L69)</f>
        <v>675274.04</v>
      </c>
      <c r="M70" s="5">
        <f>SUM(M49:M69)</f>
        <v>11126077.949999999</v>
      </c>
      <c r="N70" s="62"/>
    </row>
    <row r="71" spans="2:14">
      <c r="B71" s="17" t="s">
        <v>65</v>
      </c>
      <c r="C71" s="2" t="s">
        <v>66</v>
      </c>
      <c r="D71" s="25"/>
      <c r="E71" s="25"/>
      <c r="F71" s="25"/>
      <c r="G71" s="14"/>
      <c r="H71" s="25"/>
      <c r="I71" s="25"/>
      <c r="J71" s="25"/>
      <c r="K71" s="27"/>
      <c r="L71" s="25"/>
      <c r="M71" s="25"/>
    </row>
    <row r="72" spans="2:14">
      <c r="B72" s="28">
        <v>421</v>
      </c>
      <c r="C72" s="22" t="s">
        <v>67</v>
      </c>
      <c r="D72" s="10"/>
      <c r="E72" s="10"/>
      <c r="F72" s="10"/>
      <c r="G72" s="9"/>
      <c r="H72" s="8"/>
      <c r="I72" s="8">
        <v>2200000</v>
      </c>
      <c r="J72" s="8"/>
      <c r="K72" s="10">
        <f>+I72+J72</f>
        <v>2200000</v>
      </c>
      <c r="L72" s="8"/>
      <c r="M72" s="8">
        <f>+K72-L72</f>
        <v>2200000</v>
      </c>
    </row>
    <row r="73" spans="2:14">
      <c r="B73" s="21">
        <v>424</v>
      </c>
      <c r="C73" s="22" t="s">
        <v>68</v>
      </c>
      <c r="D73" s="10"/>
      <c r="E73" s="8"/>
      <c r="F73" s="8"/>
      <c r="G73" s="9"/>
      <c r="H73" s="8"/>
      <c r="I73" s="8">
        <v>2804547</v>
      </c>
      <c r="J73" s="8"/>
      <c r="K73" s="10">
        <f>+I73+J73</f>
        <v>2804547</v>
      </c>
      <c r="L73" s="8">
        <v>267260</v>
      </c>
      <c r="M73" s="8">
        <f>K73-L73</f>
        <v>2537287</v>
      </c>
    </row>
    <row r="74" spans="2:14" ht="20.25" customHeight="1">
      <c r="B74" s="29">
        <v>6</v>
      </c>
      <c r="C74" s="30" t="s">
        <v>106</v>
      </c>
      <c r="D74" s="31"/>
      <c r="E74" s="31"/>
      <c r="F74" s="31"/>
      <c r="G74" s="32"/>
      <c r="H74" s="32"/>
      <c r="I74" s="5">
        <f>SUM(I72:I73)</f>
        <v>5004547</v>
      </c>
      <c r="J74" s="5"/>
      <c r="K74" s="16">
        <f>SUM(K72:K73)</f>
        <v>5004547</v>
      </c>
      <c r="L74" s="5">
        <f>SUM(L72:L73)</f>
        <v>267260</v>
      </c>
      <c r="M74" s="5">
        <f>SUM(M72:M73)</f>
        <v>4737287</v>
      </c>
      <c r="N74" s="62"/>
    </row>
    <row r="75" spans="2:14">
      <c r="B75" s="33">
        <v>614</v>
      </c>
      <c r="C75" s="24" t="s">
        <v>69</v>
      </c>
      <c r="D75" s="10"/>
      <c r="E75" s="10"/>
      <c r="F75" s="10"/>
      <c r="G75" s="23"/>
      <c r="H75" s="23"/>
      <c r="I75" s="10">
        <v>2817919.2</v>
      </c>
      <c r="J75" s="10"/>
      <c r="K75" s="10">
        <f t="shared" ref="K75" si="6">I75+J75</f>
        <v>2817919.2</v>
      </c>
      <c r="L75" s="10"/>
      <c r="M75" s="10">
        <f>+K75-L75</f>
        <v>2817919.2</v>
      </c>
      <c r="N75" s="62"/>
    </row>
    <row r="76" spans="2:14">
      <c r="B76" s="34"/>
      <c r="C76" s="14"/>
      <c r="D76" s="25">
        <v>0</v>
      </c>
      <c r="E76" s="25" t="e">
        <v>#REF!</v>
      </c>
      <c r="F76" s="25"/>
      <c r="G76" s="35"/>
      <c r="H76" s="35"/>
      <c r="I76" s="5">
        <f>SUM(I75:I75)</f>
        <v>2817919.2</v>
      </c>
      <c r="J76" s="5"/>
      <c r="K76" s="16">
        <f>SUM(K75:K75)</f>
        <v>2817919.2</v>
      </c>
      <c r="L76" s="5">
        <f>SUM(L75)</f>
        <v>0</v>
      </c>
      <c r="M76" s="5">
        <f>SUM(M75:M75)</f>
        <v>2817919.2</v>
      </c>
    </row>
    <row r="77" spans="2:14">
      <c r="B77" s="14"/>
      <c r="C77" s="2" t="s">
        <v>86</v>
      </c>
      <c r="D77" s="25" t="e">
        <v>#REF!</v>
      </c>
      <c r="E77" s="14"/>
      <c r="F77" s="14"/>
      <c r="G77" s="14"/>
      <c r="H77" s="14"/>
      <c r="I77" s="25">
        <f>I76+I74+I70+I47+I20</f>
        <v>398351519.41000003</v>
      </c>
      <c r="J77" s="25">
        <f>J76+J74+J70+J47+J20</f>
        <v>4.6566128730773926E-10</v>
      </c>
      <c r="K77" s="27">
        <f>K76+K74+K70+K47+K20</f>
        <v>398351519.41000003</v>
      </c>
      <c r="L77" s="25">
        <f>L76+L74+L70+L47+L20</f>
        <v>39822032.559999995</v>
      </c>
      <c r="M77" s="25">
        <f>M76+M74+M70+M47+M20</f>
        <v>358529486.85000002</v>
      </c>
    </row>
    <row r="78" spans="2:14" ht="33" customHeight="1">
      <c r="B78" s="14"/>
      <c r="C78" s="36" t="s">
        <v>70</v>
      </c>
      <c r="D78" s="25"/>
      <c r="E78" s="14"/>
      <c r="F78" s="14"/>
      <c r="G78" s="14"/>
      <c r="H78" s="14"/>
      <c r="I78" s="25"/>
      <c r="J78" s="25"/>
      <c r="K78" s="27"/>
      <c r="L78" s="25"/>
      <c r="M78" s="25"/>
      <c r="N78" s="62"/>
    </row>
    <row r="79" spans="2:14">
      <c r="B79" s="6">
        <v>296</v>
      </c>
      <c r="C79" s="7" t="s">
        <v>42</v>
      </c>
      <c r="D79" s="8"/>
      <c r="E79" s="8"/>
      <c r="F79" s="8"/>
      <c r="G79" s="9"/>
      <c r="H79" s="9"/>
      <c r="I79" s="10">
        <v>5000000</v>
      </c>
      <c r="J79" s="10"/>
      <c r="K79" s="8">
        <f>I79+J79</f>
        <v>5000000</v>
      </c>
      <c r="L79" s="10"/>
      <c r="M79" s="8">
        <f>+K79-L79</f>
        <v>5000000</v>
      </c>
    </row>
    <row r="80" spans="2:14">
      <c r="B80" s="37">
        <v>635</v>
      </c>
      <c r="C80" s="24" t="s">
        <v>71</v>
      </c>
      <c r="D80" s="10"/>
      <c r="E80" s="24"/>
      <c r="F80" s="24"/>
      <c r="G80" s="24"/>
      <c r="H80" s="24"/>
      <c r="I80" s="10">
        <v>1050000</v>
      </c>
      <c r="J80" s="10"/>
      <c r="K80" s="8">
        <f t="shared" ref="K80" si="7">I80+J80</f>
        <v>1050000</v>
      </c>
      <c r="L80" s="10"/>
      <c r="M80" s="8">
        <f>+K80-L80</f>
        <v>1050000</v>
      </c>
    </row>
    <row r="81" spans="2:14">
      <c r="B81" s="38"/>
      <c r="C81" s="39" t="s">
        <v>72</v>
      </c>
      <c r="D81" s="27"/>
      <c r="E81" s="38"/>
      <c r="F81" s="38"/>
      <c r="G81" s="38"/>
      <c r="H81" s="38"/>
      <c r="I81" s="16">
        <f>SUM(I79:I80)</f>
        <v>6050000</v>
      </c>
      <c r="J81" s="27"/>
      <c r="K81" s="16">
        <f>SUM(K79:K80)</f>
        <v>6050000</v>
      </c>
      <c r="L81" s="16"/>
      <c r="M81" s="16">
        <f>SUM(M79:M80)</f>
        <v>6050000</v>
      </c>
    </row>
    <row r="82" spans="2:14">
      <c r="B82" s="29"/>
      <c r="C82" s="40" t="s">
        <v>73</v>
      </c>
      <c r="D82" s="41"/>
      <c r="E82" s="41" t="s">
        <v>0</v>
      </c>
      <c r="F82" s="41" t="s">
        <v>4</v>
      </c>
      <c r="G82" s="41"/>
      <c r="H82" s="41"/>
      <c r="I82" s="41"/>
      <c r="J82" s="41"/>
      <c r="K82" s="27"/>
      <c r="L82" s="41"/>
      <c r="M82" s="42"/>
    </row>
    <row r="83" spans="2:14">
      <c r="B83" s="6">
        <v>411</v>
      </c>
      <c r="C83" s="7" t="s">
        <v>74</v>
      </c>
      <c r="D83" s="8">
        <v>1161600</v>
      </c>
      <c r="E83" s="10"/>
      <c r="F83" s="8">
        <v>2703196</v>
      </c>
      <c r="G83" s="8" t="s">
        <v>8</v>
      </c>
      <c r="H83" s="9">
        <v>1</v>
      </c>
      <c r="I83" s="10">
        <v>138670000</v>
      </c>
      <c r="J83" s="8"/>
      <c r="K83" s="10">
        <f>+I83+J83</f>
        <v>138670000</v>
      </c>
      <c r="L83" s="8">
        <v>12070000</v>
      </c>
      <c r="M83" s="8">
        <f>+K83-L83</f>
        <v>126600000</v>
      </c>
    </row>
    <row r="84" spans="2:14">
      <c r="B84" s="6">
        <v>426</v>
      </c>
      <c r="C84" s="7" t="s">
        <v>75</v>
      </c>
      <c r="D84" s="8">
        <v>1161600</v>
      </c>
      <c r="E84" s="10"/>
      <c r="F84" s="8">
        <v>2703196</v>
      </c>
      <c r="G84" s="8" t="s">
        <v>8</v>
      </c>
      <c r="H84" s="9">
        <v>1</v>
      </c>
      <c r="I84" s="10">
        <v>1131200</v>
      </c>
      <c r="J84" s="8"/>
      <c r="K84" s="10">
        <f t="shared" ref="K84:K88" si="8">+I84+J84</f>
        <v>1131200</v>
      </c>
      <c r="L84" s="8">
        <v>93400</v>
      </c>
      <c r="M84" s="8">
        <f t="shared" ref="M84:M88" si="9">+K84-L84</f>
        <v>1037800</v>
      </c>
    </row>
    <row r="85" spans="2:14">
      <c r="B85" s="6">
        <v>432</v>
      </c>
      <c r="C85" s="7" t="s">
        <v>76</v>
      </c>
      <c r="D85" s="8">
        <v>16167420</v>
      </c>
      <c r="E85" s="10"/>
      <c r="F85" s="8">
        <v>1833333.33</v>
      </c>
      <c r="G85" s="8" t="s">
        <v>8</v>
      </c>
      <c r="H85" s="9">
        <v>12</v>
      </c>
      <c r="I85" s="10">
        <v>12015934</v>
      </c>
      <c r="J85" s="8"/>
      <c r="K85" s="10">
        <f t="shared" si="8"/>
        <v>12015934</v>
      </c>
      <c r="L85" s="8">
        <v>1335103</v>
      </c>
      <c r="M85" s="8">
        <f t="shared" si="9"/>
        <v>10680831</v>
      </c>
    </row>
    <row r="86" spans="2:14">
      <c r="B86" s="6">
        <v>432</v>
      </c>
      <c r="C86" s="7" t="s">
        <v>77</v>
      </c>
      <c r="D86" s="8">
        <v>25038241</v>
      </c>
      <c r="E86" s="10"/>
      <c r="F86" s="8"/>
      <c r="G86" s="8"/>
      <c r="H86" s="9"/>
      <c r="I86" s="10">
        <v>51253005</v>
      </c>
      <c r="J86" s="8"/>
      <c r="K86" s="10">
        <f t="shared" si="8"/>
        <v>51253005</v>
      </c>
      <c r="L86" s="8">
        <v>6406625</v>
      </c>
      <c r="M86" s="8">
        <f t="shared" si="9"/>
        <v>44846380</v>
      </c>
    </row>
    <row r="87" spans="2:14">
      <c r="B87" s="6">
        <v>433</v>
      </c>
      <c r="C87" s="7" t="s">
        <v>78</v>
      </c>
      <c r="D87" s="8">
        <v>710000000</v>
      </c>
      <c r="E87" s="10"/>
      <c r="F87" s="8">
        <v>22552086</v>
      </c>
      <c r="G87" s="8" t="s">
        <v>8</v>
      </c>
      <c r="H87" s="9">
        <v>12</v>
      </c>
      <c r="I87" s="10">
        <v>480554100</v>
      </c>
      <c r="J87" s="8"/>
      <c r="K87" s="10">
        <f t="shared" si="8"/>
        <v>480554100</v>
      </c>
      <c r="L87" s="8">
        <v>57569263</v>
      </c>
      <c r="M87" s="8">
        <f t="shared" si="9"/>
        <v>422984837</v>
      </c>
    </row>
    <row r="88" spans="2:14">
      <c r="B88" s="6">
        <v>437</v>
      </c>
      <c r="C88" s="7" t="s">
        <v>79</v>
      </c>
      <c r="D88" s="8">
        <v>84144445</v>
      </c>
      <c r="E88" s="43"/>
      <c r="F88" s="8"/>
      <c r="G88" s="8"/>
      <c r="H88" s="9"/>
      <c r="I88" s="10">
        <v>65780038</v>
      </c>
      <c r="J88" s="8"/>
      <c r="K88" s="10">
        <f t="shared" si="8"/>
        <v>65780038</v>
      </c>
      <c r="L88" s="8">
        <v>7389133</v>
      </c>
      <c r="M88" s="8">
        <f t="shared" si="9"/>
        <v>58390905</v>
      </c>
    </row>
    <row r="89" spans="2:14">
      <c r="B89" s="14"/>
      <c r="C89" s="2" t="s">
        <v>107</v>
      </c>
      <c r="D89" s="25">
        <v>836511706</v>
      </c>
      <c r="E89" s="25">
        <v>0</v>
      </c>
      <c r="F89" s="25">
        <v>27088615.329999998</v>
      </c>
      <c r="G89" s="25"/>
      <c r="H89" s="35"/>
      <c r="I89" s="5">
        <f>SUM(I83:I88)</f>
        <v>749404277</v>
      </c>
      <c r="J89" s="5"/>
      <c r="K89" s="16">
        <f>SUM(K83:K88)</f>
        <v>749404277</v>
      </c>
      <c r="L89" s="5">
        <f>SUM(L83:L88)</f>
        <v>84863524</v>
      </c>
      <c r="M89" s="5">
        <f>SUM(M83:M88)</f>
        <v>664540753</v>
      </c>
    </row>
    <row r="90" spans="2:14">
      <c r="B90" s="44"/>
      <c r="C90" s="2" t="s">
        <v>80</v>
      </c>
      <c r="D90" s="25"/>
      <c r="E90" s="25"/>
      <c r="F90" s="25"/>
      <c r="G90" s="25"/>
      <c r="H90" s="35"/>
      <c r="I90" s="25"/>
      <c r="J90" s="35"/>
      <c r="K90" s="27"/>
      <c r="L90" s="25"/>
      <c r="M90" s="35"/>
      <c r="N90" s="62"/>
    </row>
    <row r="91" spans="2:14">
      <c r="B91" s="6">
        <v>296</v>
      </c>
      <c r="C91" s="7" t="s">
        <v>42</v>
      </c>
      <c r="D91" s="7"/>
      <c r="E91" s="7"/>
      <c r="F91" s="7"/>
      <c r="G91" s="7"/>
      <c r="H91" s="7"/>
      <c r="I91" s="10">
        <v>6252913</v>
      </c>
      <c r="J91" s="8"/>
      <c r="K91" s="8">
        <f>I91+J91</f>
        <v>6252913</v>
      </c>
      <c r="L91" s="8"/>
      <c r="M91" s="8">
        <f>+K91-L91</f>
        <v>6252913</v>
      </c>
    </row>
    <row r="92" spans="2:14">
      <c r="B92" s="45"/>
      <c r="C92" s="38"/>
      <c r="D92" s="25">
        <v>0</v>
      </c>
      <c r="E92" s="25">
        <v>0</v>
      </c>
      <c r="F92" s="25"/>
      <c r="G92" s="25"/>
      <c r="H92" s="35"/>
      <c r="I92" s="5">
        <f>SUM(I91:I91)</f>
        <v>6252913</v>
      </c>
      <c r="J92" s="5"/>
      <c r="K92" s="16">
        <f>SUM(K91:K91)</f>
        <v>6252913</v>
      </c>
      <c r="L92" s="5"/>
      <c r="M92" s="5">
        <f>SUM(M91:M91)</f>
        <v>6252913</v>
      </c>
      <c r="N92" s="62"/>
    </row>
    <row r="93" spans="2:14">
      <c r="B93" s="38"/>
      <c r="C93" s="38"/>
      <c r="D93" s="7"/>
      <c r="E93" s="7"/>
      <c r="F93" s="7"/>
      <c r="G93" s="7"/>
      <c r="H93" s="7"/>
      <c r="I93" s="16">
        <f>+I92+I89+I81+I77</f>
        <v>1160058709.4100001</v>
      </c>
      <c r="J93" s="16"/>
      <c r="K93" s="16">
        <f>+K92+K89+K81+K77</f>
        <v>1160058709.4100001</v>
      </c>
      <c r="L93" s="16">
        <f>L92+L89+L81+L77</f>
        <v>124685556.56</v>
      </c>
      <c r="M93" s="16">
        <f>M92+M89+M81+M77</f>
        <v>1035373152.85</v>
      </c>
    </row>
    <row r="94" spans="2:14">
      <c r="B94" s="52"/>
      <c r="C94" s="27" t="s">
        <v>89</v>
      </c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62">
        <f>K93-L93</f>
        <v>1035373152.8500001</v>
      </c>
    </row>
    <row r="95" spans="2:14">
      <c r="B95" s="53">
        <v>296</v>
      </c>
      <c r="C95" s="7" t="s">
        <v>42</v>
      </c>
      <c r="D95" s="8"/>
      <c r="E95" s="8"/>
      <c r="F95" s="8"/>
      <c r="G95" s="8"/>
      <c r="H95" s="8"/>
      <c r="I95" s="10">
        <v>34524580</v>
      </c>
      <c r="J95" s="8"/>
      <c r="K95" s="8">
        <f>+I95+J95</f>
        <v>34524580</v>
      </c>
      <c r="L95" s="8"/>
      <c r="M95" s="8">
        <f>+K95-L95</f>
        <v>34524580</v>
      </c>
    </row>
    <row r="96" spans="2:14">
      <c r="B96" s="55"/>
      <c r="C96" s="27" t="s">
        <v>90</v>
      </c>
      <c r="D96" s="16"/>
      <c r="E96" s="16"/>
      <c r="F96" s="16"/>
      <c r="G96" s="16"/>
      <c r="H96" s="16"/>
      <c r="I96" s="16">
        <f>SUM(I95)</f>
        <v>34524580</v>
      </c>
      <c r="J96" s="16"/>
      <c r="K96" s="16">
        <f t="shared" ref="K96:K106" si="10">+I96+J96</f>
        <v>34524580</v>
      </c>
      <c r="L96" s="16"/>
      <c r="M96" s="27">
        <f t="shared" ref="M96:M105" si="11">+K96-L96</f>
        <v>34524580</v>
      </c>
    </row>
    <row r="97" spans="2:13">
      <c r="B97" s="53">
        <v>296</v>
      </c>
      <c r="C97" s="7" t="s">
        <v>42</v>
      </c>
      <c r="D97" s="8"/>
      <c r="E97" s="8"/>
      <c r="F97" s="8"/>
      <c r="G97" s="8"/>
      <c r="H97" s="8"/>
      <c r="I97" s="10">
        <v>11049008</v>
      </c>
      <c r="J97" s="8"/>
      <c r="K97" s="8">
        <f t="shared" si="10"/>
        <v>11049008</v>
      </c>
      <c r="L97" s="8"/>
      <c r="M97" s="8">
        <f t="shared" si="11"/>
        <v>11049008</v>
      </c>
    </row>
    <row r="98" spans="2:13">
      <c r="B98" s="57"/>
      <c r="C98" s="27" t="s">
        <v>91</v>
      </c>
      <c r="D98" s="27"/>
      <c r="E98" s="27"/>
      <c r="F98" s="27"/>
      <c r="G98" s="27"/>
      <c r="H98" s="27"/>
      <c r="I98" s="16">
        <f>SUM(I97)</f>
        <v>11049008</v>
      </c>
      <c r="J98" s="27"/>
      <c r="K98" s="16">
        <f t="shared" si="10"/>
        <v>11049008</v>
      </c>
      <c r="L98" s="16"/>
      <c r="M98" s="27">
        <f t="shared" si="11"/>
        <v>11049008</v>
      </c>
    </row>
    <row r="99" spans="2:13">
      <c r="B99" s="53">
        <v>296</v>
      </c>
      <c r="C99" s="7" t="s">
        <v>42</v>
      </c>
      <c r="D99" s="8"/>
      <c r="E99" s="8"/>
      <c r="F99" s="8"/>
      <c r="G99" s="8"/>
      <c r="H99" s="8"/>
      <c r="I99" s="10">
        <v>9280000</v>
      </c>
      <c r="J99" s="8"/>
      <c r="K99" s="8">
        <f t="shared" si="10"/>
        <v>9280000</v>
      </c>
      <c r="L99" s="8"/>
      <c r="M99" s="8">
        <f t="shared" si="11"/>
        <v>9280000</v>
      </c>
    </row>
    <row r="100" spans="2:13">
      <c r="B100" s="57"/>
      <c r="C100" s="27" t="s">
        <v>92</v>
      </c>
      <c r="D100" s="27"/>
      <c r="E100" s="27"/>
      <c r="F100" s="27"/>
      <c r="G100" s="27"/>
      <c r="H100" s="27"/>
      <c r="I100" s="16">
        <f>SUM(I99)</f>
        <v>9280000</v>
      </c>
      <c r="J100" s="27"/>
      <c r="K100" s="16">
        <f t="shared" si="10"/>
        <v>9280000</v>
      </c>
      <c r="L100" s="16"/>
      <c r="M100" s="27">
        <f t="shared" si="11"/>
        <v>9280000</v>
      </c>
    </row>
    <row r="101" spans="2:13">
      <c r="B101" s="53">
        <v>635</v>
      </c>
      <c r="C101" s="8" t="s">
        <v>94</v>
      </c>
      <c r="D101" s="8"/>
      <c r="E101" s="8"/>
      <c r="F101" s="8"/>
      <c r="G101" s="8"/>
      <c r="H101" s="8"/>
      <c r="I101" s="8">
        <v>30000000</v>
      </c>
      <c r="J101" s="8"/>
      <c r="K101" s="8">
        <f t="shared" si="10"/>
        <v>30000000</v>
      </c>
      <c r="L101" s="8"/>
      <c r="M101" s="8">
        <f t="shared" si="11"/>
        <v>30000000</v>
      </c>
    </row>
    <row r="102" spans="2:13">
      <c r="B102" s="57"/>
      <c r="C102" s="27" t="s">
        <v>93</v>
      </c>
      <c r="D102" s="27"/>
      <c r="E102" s="27"/>
      <c r="F102" s="27"/>
      <c r="G102" s="27"/>
      <c r="H102" s="27"/>
      <c r="I102" s="16">
        <f>SUM(I101)</f>
        <v>30000000</v>
      </c>
      <c r="J102" s="27"/>
      <c r="K102" s="16">
        <f t="shared" si="10"/>
        <v>30000000</v>
      </c>
      <c r="L102" s="16"/>
      <c r="M102" s="27">
        <f t="shared" si="11"/>
        <v>30000000</v>
      </c>
    </row>
    <row r="103" spans="2:13">
      <c r="B103" s="53">
        <v>635</v>
      </c>
      <c r="C103" s="54" t="s">
        <v>94</v>
      </c>
      <c r="D103" s="54"/>
      <c r="E103" s="54"/>
      <c r="F103" s="54"/>
      <c r="G103" s="54"/>
      <c r="H103" s="54"/>
      <c r="I103" s="54">
        <v>9084941</v>
      </c>
      <c r="J103" s="54"/>
      <c r="K103" s="54">
        <f t="shared" si="10"/>
        <v>9084941</v>
      </c>
      <c r="L103" s="54"/>
      <c r="M103" s="54">
        <f t="shared" si="11"/>
        <v>9084941</v>
      </c>
    </row>
    <row r="104" spans="2:13">
      <c r="B104" s="57"/>
      <c r="C104" s="52"/>
      <c r="D104" s="52"/>
      <c r="E104" s="52"/>
      <c r="F104" s="52"/>
      <c r="G104" s="52"/>
      <c r="H104" s="52"/>
      <c r="I104" s="16">
        <f>SUM(I103)</f>
        <v>9084941</v>
      </c>
      <c r="J104" s="27"/>
      <c r="K104" s="16">
        <f t="shared" si="10"/>
        <v>9084941</v>
      </c>
      <c r="L104" s="16"/>
      <c r="M104" s="16">
        <f t="shared" si="11"/>
        <v>9084941</v>
      </c>
    </row>
    <row r="105" spans="2:13">
      <c r="B105" s="57"/>
      <c r="C105" s="52"/>
      <c r="D105" s="52"/>
      <c r="E105" s="52"/>
      <c r="F105" s="52"/>
      <c r="G105" s="52"/>
      <c r="H105" s="52"/>
      <c r="I105" s="16">
        <f>I104+I102+I100+I98+I96</f>
        <v>93938529</v>
      </c>
      <c r="J105" s="27"/>
      <c r="K105" s="16">
        <f t="shared" si="10"/>
        <v>93938529</v>
      </c>
      <c r="L105" s="16"/>
      <c r="M105" s="16">
        <f t="shared" si="11"/>
        <v>93938529</v>
      </c>
    </row>
    <row r="106" spans="2:13">
      <c r="B106" s="56"/>
      <c r="C106" s="56"/>
      <c r="D106" s="56"/>
      <c r="E106" s="56"/>
      <c r="F106" s="56"/>
      <c r="G106" s="56"/>
      <c r="H106" s="56"/>
      <c r="I106" s="16">
        <f>+I105+I93</f>
        <v>1253997238.4100001</v>
      </c>
      <c r="J106" s="16"/>
      <c r="K106" s="16">
        <f t="shared" si="10"/>
        <v>1253997238.4100001</v>
      </c>
      <c r="L106" s="16">
        <f>L105+L102+L100+L98+L93</f>
        <v>124685556.56</v>
      </c>
      <c r="M106" s="16">
        <f>M105+M93</f>
        <v>1129311681.8499999</v>
      </c>
    </row>
    <row r="107" spans="2:13"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8"/>
      <c r="M107" s="8"/>
    </row>
    <row r="108" spans="2:13"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8"/>
      <c r="M108" s="54"/>
    </row>
    <row r="109" spans="2:13"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</row>
    <row r="110" spans="2:13" ht="15.75">
      <c r="B110" s="58"/>
      <c r="C110" s="59" t="s">
        <v>111</v>
      </c>
      <c r="D110" s="61"/>
      <c r="E110" s="60"/>
      <c r="F110" s="60"/>
      <c r="G110" s="60"/>
      <c r="H110" s="60"/>
      <c r="I110" s="60"/>
      <c r="J110" s="59"/>
      <c r="K110" s="61"/>
      <c r="L110" s="54"/>
      <c r="M110" s="54"/>
    </row>
    <row r="111" spans="2:13" ht="15.75">
      <c r="B111" s="58"/>
      <c r="C111" s="59"/>
      <c r="D111" s="61"/>
      <c r="E111" s="60"/>
      <c r="F111" s="60"/>
      <c r="G111" s="60"/>
      <c r="H111" s="60"/>
      <c r="I111" s="60"/>
      <c r="J111" s="61"/>
      <c r="K111" s="61"/>
      <c r="L111" s="54"/>
      <c r="M111" s="58"/>
    </row>
    <row r="112" spans="2:13" ht="15.75">
      <c r="B112" s="58"/>
      <c r="C112" s="61"/>
      <c r="D112" s="59"/>
      <c r="E112" s="60"/>
      <c r="F112" s="60"/>
      <c r="G112" s="60"/>
      <c r="H112" s="60"/>
      <c r="I112" s="60"/>
      <c r="J112" s="61"/>
      <c r="K112" s="59"/>
      <c r="L112" s="58"/>
      <c r="M112" s="58"/>
    </row>
    <row r="113" spans="2:13">
      <c r="B113" s="46"/>
      <c r="C113" s="49" t="s">
        <v>81</v>
      </c>
      <c r="D113" s="47"/>
      <c r="E113" s="48"/>
      <c r="F113" s="48"/>
      <c r="G113" s="48"/>
      <c r="H113" s="48"/>
      <c r="I113" s="48"/>
      <c r="J113" s="49"/>
      <c r="K113" s="47"/>
      <c r="L113" s="46"/>
      <c r="M113" s="46"/>
    </row>
    <row r="114" spans="2:13">
      <c r="B114" s="46"/>
      <c r="C114" s="47" t="s">
        <v>82</v>
      </c>
      <c r="D114" s="47"/>
      <c r="E114" s="48"/>
      <c r="F114" s="48"/>
      <c r="G114" s="48"/>
      <c r="H114" s="48"/>
      <c r="I114" s="48"/>
      <c r="J114" s="47"/>
      <c r="K114" s="47"/>
      <c r="L114" s="46"/>
      <c r="M114" s="46"/>
    </row>
  </sheetData>
  <pageMargins left="0.7" right="0.7" top="0.63" bottom="0.75" header="0.24" footer="0.3"/>
  <pageSetup paperSize="9" orientation="landscape" r:id="rId1"/>
  <headerFooter>
    <oddHeader>&amp;C&amp;"Courier New,Normal"&amp;12MINISTERIO DE TRABAJO
APROPIACION POR CUENTA MAYO   2013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davelva_perez</dc:creator>
  <cp:lastModifiedBy>davelva_perez</cp:lastModifiedBy>
  <cp:lastPrinted>2013-06-05T20:02:29Z</cp:lastPrinted>
  <dcterms:created xsi:type="dcterms:W3CDTF">2012-09-12T19:15:43Z</dcterms:created>
  <dcterms:modified xsi:type="dcterms:W3CDTF">2013-06-06T13:28:32Z</dcterms:modified>
</cp:coreProperties>
</file>